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06" windowWidth="15525" windowHeight="8640" firstSheet="1" activeTab="1"/>
  </bookViews>
  <sheets>
    <sheet name="Title" sheetId="1" r:id="rId1"/>
    <sheet name="League" sheetId="2" r:id="rId2"/>
    <sheet name="Ev 1" sheetId="3" r:id="rId3"/>
    <sheet name="Ev 2" sheetId="4" r:id="rId4"/>
    <sheet name="Ev 3" sheetId="5" r:id="rId5"/>
    <sheet name="Ev 4" sheetId="6" r:id="rId6"/>
    <sheet name="Ev 5" sheetId="7" r:id="rId7"/>
    <sheet name="Ev 6" sheetId="8" r:id="rId8"/>
    <sheet name="Ev 7" sheetId="9" r:id="rId9"/>
    <sheet name="Ev 8" sheetId="10" r:id="rId10"/>
    <sheet name="Ev 9" sheetId="11" r:id="rId11"/>
    <sheet name="Ev 10" sheetId="12" r:id="rId12"/>
  </sheets>
  <definedNames/>
  <calcPr fullCalcOnLoad="1"/>
</workbook>
</file>

<file path=xl/sharedStrings.xml><?xml version="1.0" encoding="utf-8"?>
<sst xmlns="http://schemas.openxmlformats.org/spreadsheetml/2006/main" count="1380" uniqueCount="318">
  <si>
    <t>Name</t>
  </si>
  <si>
    <t>Class</t>
  </si>
  <si>
    <t>Club</t>
  </si>
  <si>
    <t>Time</t>
  </si>
  <si>
    <t>Event 1</t>
  </si>
  <si>
    <t>Location:</t>
  </si>
  <si>
    <t>Organiser:</t>
  </si>
  <si>
    <t>Short:</t>
  </si>
  <si>
    <t>League</t>
  </si>
  <si>
    <t>SCORE</t>
  </si>
  <si>
    <t>AM</t>
  </si>
  <si>
    <t>AW</t>
  </si>
  <si>
    <t>JM</t>
  </si>
  <si>
    <t>JW</t>
  </si>
  <si>
    <t>Junior Mens</t>
  </si>
  <si>
    <t>Junior Womens</t>
  </si>
  <si>
    <t>Best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</si>
  <si>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</si>
  <si>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</si>
  <si>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</si>
  <si>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</si>
  <si>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</si>
  <si>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</si>
  <si>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</si>
  <si>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</si>
  <si>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</si>
  <si>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</si>
  <si>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</si>
  <si>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</si>
  <si>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</si>
  <si>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</si>
  <si>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</si>
  <si>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</si>
  <si>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</si>
  <si>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</si>
  <si>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Score is total of best:</t>
  </si>
  <si>
    <t>Score</t>
  </si>
  <si>
    <t>DSQ?</t>
  </si>
  <si>
    <t>New?</t>
  </si>
  <si>
    <t>Organiser points:</t>
  </si>
  <si>
    <t>Date:</t>
  </si>
  <si>
    <t>Leagues:</t>
  </si>
  <si>
    <t>No. of events so far:</t>
  </si>
  <si>
    <t>Position</t>
  </si>
  <si>
    <t>aa</t>
  </si>
  <si>
    <t>Senior Mens</t>
  </si>
  <si>
    <t>Senior Womens</t>
  </si>
  <si>
    <t>amx</t>
  </si>
  <si>
    <t>Senior Women</t>
  </si>
  <si>
    <t>Senior Men</t>
  </si>
  <si>
    <t>awx</t>
  </si>
  <si>
    <t>Junior Men</t>
  </si>
  <si>
    <t>jmx</t>
  </si>
  <si>
    <t>Junior Women</t>
  </si>
  <si>
    <t>Individual Event Points</t>
  </si>
  <si>
    <t>Insert more rows here</t>
  </si>
  <si>
    <t>Kent Orienteering League 2008/9 - Middle Distance Competition           Light Green</t>
  </si>
  <si>
    <t>Foots Cray</t>
  </si>
  <si>
    <t>FC</t>
  </si>
  <si>
    <t>James Davis</t>
  </si>
  <si>
    <t>M40</t>
  </si>
  <si>
    <t>SAX</t>
  </si>
  <si>
    <t>Mark Purkis</t>
  </si>
  <si>
    <t>M14</t>
  </si>
  <si>
    <t>Rachel Collins</t>
  </si>
  <si>
    <t>W16</t>
  </si>
  <si>
    <t>DFOK</t>
  </si>
  <si>
    <t>Neil Gemmell</t>
  </si>
  <si>
    <t>M50</t>
  </si>
  <si>
    <t>John Capeling</t>
  </si>
  <si>
    <t>M65</t>
  </si>
  <si>
    <t>Michael Janes</t>
  </si>
  <si>
    <t>none</t>
  </si>
  <si>
    <t>Jaimie Oldham</t>
  </si>
  <si>
    <t>M18</t>
  </si>
  <si>
    <t>Rosalie Liddell</t>
  </si>
  <si>
    <t>W50</t>
  </si>
  <si>
    <t>Rowan Purkis</t>
  </si>
  <si>
    <t>Miranda Leaf</t>
  </si>
  <si>
    <t>W14</t>
  </si>
  <si>
    <t>HH</t>
  </si>
  <si>
    <t>Darren Gladden</t>
  </si>
  <si>
    <t>Rob Gladden</t>
  </si>
  <si>
    <t>M45</t>
  </si>
  <si>
    <t>Toni Ives</t>
  </si>
  <si>
    <t>W40</t>
  </si>
  <si>
    <t>Andy Lyon</t>
  </si>
  <si>
    <t>M35</t>
  </si>
  <si>
    <t>Geoff Goodwin</t>
  </si>
  <si>
    <t>M55</t>
  </si>
  <si>
    <t>Heather Westby</t>
  </si>
  <si>
    <t>W45</t>
  </si>
  <si>
    <t>Jennifer Sibley</t>
  </si>
  <si>
    <t>W18</t>
  </si>
  <si>
    <t>Michael Turner</t>
  </si>
  <si>
    <t>M75</t>
  </si>
  <si>
    <t>SO</t>
  </si>
  <si>
    <t>Rosie Sibley</t>
  </si>
  <si>
    <t>Marion Bond</t>
  </si>
  <si>
    <t>David Westby</t>
  </si>
  <si>
    <t>M16</t>
  </si>
  <si>
    <t>Donald Beven</t>
  </si>
  <si>
    <t>M80</t>
  </si>
  <si>
    <t>Pembury</t>
  </si>
  <si>
    <t>PE</t>
  </si>
  <si>
    <t>Peter Martin</t>
  </si>
  <si>
    <t>Graham Bridgland</t>
  </si>
  <si>
    <t>Robin Kingman</t>
  </si>
  <si>
    <t>Douglas Deeks</t>
  </si>
  <si>
    <t>M70</t>
  </si>
  <si>
    <t>Chris Baker</t>
  </si>
  <si>
    <t>Andrew Thomas</t>
  </si>
  <si>
    <t>M12</t>
  </si>
  <si>
    <t>Luke Fisher</t>
  </si>
  <si>
    <t>M11</t>
  </si>
  <si>
    <t>Rohan Abey</t>
  </si>
  <si>
    <t>Chris Gurney</t>
  </si>
  <si>
    <t>Ian Barker</t>
  </si>
  <si>
    <t>M21</t>
  </si>
  <si>
    <t>Anthony Extance</t>
  </si>
  <si>
    <t>Caroline Barker</t>
  </si>
  <si>
    <t>W21</t>
  </si>
  <si>
    <t>Tony Connellan</t>
  </si>
  <si>
    <t>David Thomas</t>
  </si>
  <si>
    <t>Eifion Evans</t>
  </si>
  <si>
    <t>U45</t>
  </si>
  <si>
    <t>Nicki Barron</t>
  </si>
  <si>
    <t>Jordan Spooner</t>
  </si>
  <si>
    <t>M10</t>
  </si>
  <si>
    <t>Huw Crouch</t>
  </si>
  <si>
    <t>Jessica Brice</t>
  </si>
  <si>
    <t>Judith Armitt</t>
  </si>
  <si>
    <t>W55</t>
  </si>
  <si>
    <t>Hargate</t>
  </si>
  <si>
    <t>HA</t>
  </si>
  <si>
    <t>Jerry Purkis</t>
  </si>
  <si>
    <t>Steve Elliott</t>
  </si>
  <si>
    <t>David Collier</t>
  </si>
  <si>
    <t>Anita Kingdon</t>
  </si>
  <si>
    <t>Philip Basford</t>
  </si>
  <si>
    <t>Heather Brown</t>
  </si>
  <si>
    <t>Emily Ford</t>
  </si>
  <si>
    <t>W10</t>
  </si>
  <si>
    <t>Mark Allen</t>
  </si>
  <si>
    <t>Phil Unknown</t>
  </si>
  <si>
    <t>Janet Harvey</t>
  </si>
  <si>
    <t>Susan Howes</t>
  </si>
  <si>
    <t>W60</t>
  </si>
  <si>
    <t>Anthony Barrable</t>
  </si>
  <si>
    <t>M60</t>
  </si>
  <si>
    <t>RAFO</t>
  </si>
  <si>
    <t>Carol Downie</t>
  </si>
  <si>
    <t>Liam Ives</t>
  </si>
  <si>
    <t>Joydens Wood</t>
  </si>
  <si>
    <t>Andy Elliott</t>
  </si>
  <si>
    <t>David Breach</t>
  </si>
  <si>
    <t>Eric Heritage</t>
  </si>
  <si>
    <t>LEI</t>
  </si>
  <si>
    <t>Jean Fitzgerald</t>
  </si>
  <si>
    <t>Kjell Tullus</t>
  </si>
  <si>
    <t>SLOW</t>
  </si>
  <si>
    <t>John Lewis</t>
  </si>
  <si>
    <t>Joan Mills</t>
  </si>
  <si>
    <t>Lorna Hills</t>
  </si>
  <si>
    <t>Challock</t>
  </si>
  <si>
    <t>CH</t>
  </si>
  <si>
    <t>Nick Hope</t>
  </si>
  <si>
    <t>Daniel Green</t>
  </si>
  <si>
    <t>Anne Poole</t>
  </si>
  <si>
    <t>Troy Humphreys</t>
  </si>
  <si>
    <t>PARC</t>
  </si>
  <si>
    <t>Simon Chapman</t>
  </si>
  <si>
    <t>Philip Norris</t>
  </si>
  <si>
    <t>James Burton</t>
  </si>
  <si>
    <t>Katharine Howe</t>
  </si>
  <si>
    <t>Mark Nugent</t>
  </si>
  <si>
    <t>Barbara Down</t>
  </si>
  <si>
    <t>Andrea Baker</t>
  </si>
  <si>
    <t>U99</t>
  </si>
  <si>
    <t>Vanessa Rickett</t>
  </si>
  <si>
    <t>Brian Lawrence</t>
  </si>
  <si>
    <t>Philip Evans</t>
  </si>
  <si>
    <t>Bernard Wilson</t>
  </si>
  <si>
    <t>Helen White</t>
  </si>
  <si>
    <t>W99</t>
  </si>
  <si>
    <t>Elliot Thomas</t>
  </si>
  <si>
    <t>Richard Thomas</t>
  </si>
  <si>
    <t>Sean Sweeney</t>
  </si>
  <si>
    <t>Rowan Speers</t>
  </si>
  <si>
    <t>Rosalind Short</t>
  </si>
  <si>
    <t>Michael Sherwood</t>
  </si>
  <si>
    <t>FOKW</t>
  </si>
  <si>
    <t>Lorraine Fay</t>
  </si>
  <si>
    <t>Simon Cavell</t>
  </si>
  <si>
    <t>Charlotte Thomas</t>
  </si>
  <si>
    <t>Sophie Walkden</t>
  </si>
  <si>
    <t>Dianna Sawyer</t>
  </si>
  <si>
    <t>Kenneth Fox</t>
  </si>
  <si>
    <t>Greenwich</t>
  </si>
  <si>
    <t>GW</t>
  </si>
  <si>
    <t>Louise Sylva</t>
  </si>
  <si>
    <t>Bohdan Rainczuk</t>
  </si>
  <si>
    <t>Jon Peet</t>
  </si>
  <si>
    <t>IND</t>
  </si>
  <si>
    <t>Rod Harrington</t>
  </si>
  <si>
    <t>Philip Laney</t>
  </si>
  <si>
    <t>M??</t>
  </si>
  <si>
    <t>Roman Bednarz</t>
  </si>
  <si>
    <t>Tim Higgins</t>
  </si>
  <si>
    <t>Georgina Wilson</t>
  </si>
  <si>
    <t>Pete Mack</t>
  </si>
  <si>
    <t>Fiona Mack</t>
  </si>
  <si>
    <t>W35</t>
  </si>
  <si>
    <t>Ronen Ribak</t>
  </si>
  <si>
    <t>Simon Swaby</t>
  </si>
  <si>
    <t>Erin Wilmshurst</t>
  </si>
  <si>
    <t>Jan Evetts</t>
  </si>
  <si>
    <t>Amanda Barlow</t>
  </si>
  <si>
    <t>Jane Ellis</t>
  </si>
  <si>
    <t>Rhonda Burge</t>
  </si>
  <si>
    <t>Keith Parkes</t>
  </si>
  <si>
    <t>Catriona Silver</t>
  </si>
  <si>
    <t>Alistair Alexander</t>
  </si>
  <si>
    <t>Michal Strelec</t>
  </si>
  <si>
    <t>Angus+Peter Maslin</t>
  </si>
  <si>
    <t>Dan Clarke</t>
  </si>
  <si>
    <t>M99</t>
  </si>
  <si>
    <t>Mote Park</t>
  </si>
  <si>
    <t>MP</t>
  </si>
  <si>
    <t>Vicky Herring</t>
  </si>
  <si>
    <t>Connor Pope</t>
  </si>
  <si>
    <t>Martin Pope</t>
  </si>
  <si>
    <t>Steve Seabrook</t>
  </si>
  <si>
    <t>Tom Herring</t>
  </si>
  <si>
    <t>Janet Wilson</t>
  </si>
  <si>
    <t>W70</t>
  </si>
  <si>
    <t>Christine Johnson</t>
  </si>
  <si>
    <t>mp</t>
  </si>
  <si>
    <t>Lullingstone</t>
  </si>
  <si>
    <t>LU</t>
  </si>
  <si>
    <t>STEVE HARVEY</t>
  </si>
  <si>
    <t>GEOFF GOODWIN</t>
  </si>
  <si>
    <t>BOHDAN RAINCZUK</t>
  </si>
  <si>
    <t>MARK PURKIS</t>
  </si>
  <si>
    <t>NEIL GEMMELL</t>
  </si>
  <si>
    <t>VINCENT GEAKE</t>
  </si>
  <si>
    <t>JON PEET</t>
  </si>
  <si>
    <t>PHILIP NORRIS</t>
  </si>
  <si>
    <t>PATRICK ERICE</t>
  </si>
  <si>
    <t>JOANNE HICKLING</t>
  </si>
  <si>
    <t>JOHN LEWIS</t>
  </si>
  <si>
    <t>DAVID THOMAS</t>
  </si>
  <si>
    <t>CHRIS BAKER</t>
  </si>
  <si>
    <t>EMILY FORD</t>
  </si>
  <si>
    <t>HEATHER BROWN</t>
  </si>
  <si>
    <t>TIM HIGGINS</t>
  </si>
  <si>
    <t>JANET HARVEY</t>
  </si>
  <si>
    <t>JUDITH ARMITT</t>
  </si>
  <si>
    <t>LEANNE WHITE</t>
  </si>
  <si>
    <t>PETER GANDOLFI</t>
  </si>
  <si>
    <t>TONY CONNELLAN</t>
  </si>
  <si>
    <t>GEORGINA WILSON</t>
  </si>
  <si>
    <t>ROSIE SIBLEY</t>
  </si>
  <si>
    <t>JOSHUA KINGSLEY</t>
  </si>
  <si>
    <t>MV</t>
  </si>
  <si>
    <t>PHIL MATHIESON</t>
  </si>
  <si>
    <t>JENNY COLLYER</t>
  </si>
  <si>
    <t>SOS</t>
  </si>
  <si>
    <t>TONI IVES</t>
  </si>
  <si>
    <t>MARION BOND</t>
  </si>
  <si>
    <t>ANTHONY EXTANCE</t>
  </si>
  <si>
    <t>SUSAN HOWES</t>
  </si>
  <si>
    <t>W65</t>
  </si>
  <si>
    <t>JENNIFER SIBLEY</t>
  </si>
  <si>
    <t>ANDREW THOMAS</t>
  </si>
  <si>
    <t>M13</t>
  </si>
  <si>
    <t>DONALD BEVEN</t>
  </si>
  <si>
    <t>RICHARD JONATHAN BOSTOCK</t>
  </si>
  <si>
    <t>HENRY KINGSLEY</t>
  </si>
  <si>
    <t>DAVID COLLIER</t>
  </si>
  <si>
    <t>JOHN CAPELING</t>
  </si>
  <si>
    <t>ROWAN SPEERS</t>
  </si>
  <si>
    <t>JULIE SPEERS</t>
  </si>
  <si>
    <t>SAMUEL GORTON</t>
  </si>
  <si>
    <t>NONE</t>
  </si>
  <si>
    <t>MICHAEL TURNER</t>
  </si>
  <si>
    <t>ROWAN PURKIS</t>
  </si>
  <si>
    <t>ANDREW BEAUMONT</t>
  </si>
  <si>
    <t>TRACY PACKMAN</t>
  </si>
  <si>
    <t>NIGEL DOWRICK</t>
  </si>
  <si>
    <t>IAIN GRICE</t>
  </si>
  <si>
    <t>PATRICK GRICE</t>
  </si>
  <si>
    <t>HAYLEY FILE</t>
  </si>
  <si>
    <t>JANE ELLIS</t>
  </si>
  <si>
    <t>JOHN FALLER</t>
  </si>
  <si>
    <t>KEITH PARKES</t>
  </si>
  <si>
    <t>JOAN MILLS</t>
  </si>
  <si>
    <t>Iain Grice</t>
  </si>
  <si>
    <t>Joshua Kingsley</t>
  </si>
  <si>
    <t>Joanne Hickling</t>
  </si>
  <si>
    <t>Leanne White</t>
  </si>
  <si>
    <t>Benenden School</t>
  </si>
  <si>
    <t>BE</t>
  </si>
  <si>
    <t>GRAHAM THOMAS</t>
  </si>
  <si>
    <t>RICHARD BOSTOCK</t>
  </si>
  <si>
    <t>BARBARA FOTHERGILL</t>
  </si>
  <si>
    <t>HAVOC</t>
  </si>
  <si>
    <t>ROD HARRINGTON</t>
  </si>
  <si>
    <t>ISOBEL HARRINGTON</t>
  </si>
  <si>
    <t>HELENA BREACH</t>
  </si>
  <si>
    <t>BARBARA SPARKMAN</t>
  </si>
  <si>
    <t>JULIE COLLINS</t>
  </si>
  <si>
    <t>ROGER HAZELDEN</t>
  </si>
  <si>
    <t>CHRISTINA JOHNSON</t>
  </si>
  <si>
    <t>ANDY LUXTON</t>
  </si>
  <si>
    <t>Shorne</t>
  </si>
  <si>
    <t>SH</t>
  </si>
  <si>
    <t>Sean Cronin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</si>
</sst>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textRotation="90"/>
    </xf>
    <xf numFmtId="0" fontId="1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21" fontId="0" fillId="0" borderId="15" xfId="0" applyNumberFormat="1" applyFill="1" applyBorder="1" applyAlignment="1">
      <alignment horizontal="center"/>
    </xf>
    <xf numFmtId="21" fontId="0" fillId="0" borderId="16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21" fontId="0" fillId="0" borderId="11" xfId="0" applyNumberFormat="1" applyFill="1" applyBorder="1" applyAlignment="1">
      <alignment horizontal="center"/>
    </xf>
    <xf numFmtId="21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1" fontId="3" fillId="35" borderId="0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" fontId="0" fillId="35" borderId="13" xfId="0" applyNumberFormat="1" applyFont="1" applyFill="1" applyBorder="1" applyAlignment="1" applyProtection="1">
      <alignment/>
      <protection/>
    </xf>
    <xf numFmtId="1" fontId="3" fillId="35" borderId="13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21" fontId="0" fillId="35" borderId="11" xfId="0" applyNumberFormat="1" applyFill="1" applyBorder="1" applyAlignment="1">
      <alignment horizontal="center"/>
    </xf>
    <xf numFmtId="1" fontId="0" fillId="35" borderId="11" xfId="0" applyNumberFormat="1" applyFont="1" applyFill="1" applyBorder="1" applyAlignment="1" applyProtection="1">
      <alignment/>
      <protection/>
    </xf>
    <xf numFmtId="1" fontId="3" fillId="35" borderId="11" xfId="0" applyNumberFormat="1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5" fontId="0" fillId="0" borderId="11" xfId="0" applyNumberForma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7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21" fontId="0" fillId="0" borderId="15" xfId="0" applyNumberFormat="1" applyFill="1" applyBorder="1" applyAlignment="1">
      <alignment horizontal="left"/>
    </xf>
    <xf numFmtId="21" fontId="0" fillId="0" borderId="11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" fillId="35" borderId="0" xfId="0" applyFont="1" applyFill="1" applyAlignment="1">
      <alignment horizontal="center" vertical="center" wrapText="1"/>
    </xf>
    <xf numFmtId="2" fontId="3" fillId="0" borderId="25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0">
      <selection activeCell="A1" sqref="A1:H1"/>
    </sheetView>
  </sheetViews>
  <sheetFormatPr defaultColWidth="9.140625" defaultRowHeight="12.75"/>
  <cols>
    <col min="1" max="1" width="28.00390625" style="0" customWidth="1"/>
  </cols>
  <sheetData>
    <row r="1" spans="1:8" ht="41.25" customHeight="1">
      <c r="A1" s="90" t="s">
        <v>56</v>
      </c>
      <c r="B1" s="90"/>
      <c r="C1" s="90"/>
      <c r="D1" s="90"/>
      <c r="E1" s="90"/>
      <c r="F1" s="90"/>
      <c r="G1" s="90"/>
      <c r="H1" s="90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9.57421875" style="38" customWidth="1"/>
    <col min="2" max="2" width="28.00390625" style="38" customWidth="1"/>
    <col min="3" max="4" width="9.140625" style="38" customWidth="1"/>
    <col min="5" max="5" width="12.28125" style="38" customWidth="1"/>
    <col min="6" max="7" width="9.140625" style="38" customWidth="1"/>
    <col min="8" max="8" width="6.28125" style="38" customWidth="1"/>
    <col min="9" max="16384" width="9.140625" style="38" customWidth="1"/>
  </cols>
  <sheetData>
    <row r="1" spans="1:8" ht="44.25" customHeight="1">
      <c r="A1" s="93" t="str">
        <f>Title!A1</f>
        <v>Kent Orienteering League 2008/9 - Middle Distance Competition           Light Green</v>
      </c>
      <c r="B1" s="93"/>
      <c r="C1" s="93"/>
      <c r="D1" s="93"/>
      <c r="E1" s="93"/>
      <c r="F1" s="93"/>
      <c r="G1" s="93"/>
      <c r="H1" s="93"/>
    </row>
    <row r="3" spans="1:2" ht="12.75">
      <c r="A3" s="5"/>
      <c r="B3" s="6" t="s">
        <v>32</v>
      </c>
    </row>
    <row r="4" spans="1:2" ht="12.75">
      <c r="A4" s="39" t="s">
        <v>40</v>
      </c>
      <c r="B4" s="61">
        <v>39921</v>
      </c>
    </row>
    <row r="5" spans="1:2" ht="12.75">
      <c r="A5" s="39" t="s">
        <v>5</v>
      </c>
      <c r="B5" s="23" t="s">
        <v>238</v>
      </c>
    </row>
    <row r="6" spans="1:2" ht="12.75">
      <c r="A6" s="39" t="s">
        <v>7</v>
      </c>
      <c r="B6" s="23" t="s">
        <v>239</v>
      </c>
    </row>
    <row r="7" spans="1:8" ht="12.75">
      <c r="A7" s="39" t="s">
        <v>6</v>
      </c>
      <c r="B7" s="23" t="s">
        <v>139</v>
      </c>
      <c r="E7" s="38" t="s">
        <v>39</v>
      </c>
      <c r="G7" s="2">
        <v>100</v>
      </c>
      <c r="H7" s="40" t="str">
        <f>IF(B7=0,"",(IF(ISNA(VLOOKUP(B7,League!$C$10:$C$162,1,FALSE)),"New","-")))</f>
        <v>-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37</v>
      </c>
      <c r="G9" s="10" t="s">
        <v>36</v>
      </c>
      <c r="H9" s="10" t="s">
        <v>38</v>
      </c>
    </row>
    <row r="10" spans="1:8" ht="13.5" thickTop="1">
      <c r="A10" s="41">
        <v>1</v>
      </c>
      <c r="B10" s="28" t="s">
        <v>240</v>
      </c>
      <c r="C10" s="27" t="s">
        <v>68</v>
      </c>
      <c r="D10" s="29" t="s">
        <v>61</v>
      </c>
      <c r="E10" s="30">
        <v>0.021319444444444443</v>
      </c>
      <c r="F10" s="31"/>
      <c r="G10" s="42">
        <f>IF(ISBLANK(F10),IF(ISBLANK(E10)," ",E$10/E10*100),0)</f>
        <v>100</v>
      </c>
      <c r="H10" s="43" t="str">
        <f>IF(B10=0,"",(IF(ISNA(VLOOKUP(B10,League!$C$10:$C$162,1,FALSE)),"New","-")))</f>
        <v>-</v>
      </c>
    </row>
    <row r="11" spans="1:8" ht="12.75">
      <c r="A11" s="44">
        <v>2</v>
      </c>
      <c r="B11" s="32" t="s">
        <v>241</v>
      </c>
      <c r="C11" s="24" t="s">
        <v>89</v>
      </c>
      <c r="D11" s="33" t="s">
        <v>66</v>
      </c>
      <c r="E11" s="34">
        <v>0.022534722222222223</v>
      </c>
      <c r="F11" s="35"/>
      <c r="G11" s="47">
        <f aca="true" t="shared" si="0" ref="G11:G74">IF(ISBLANK(F11),IF(ISBLANK(E11)," ",E$10/E11*100),0)</f>
        <v>94.6070878274268</v>
      </c>
      <c r="H11" s="48" t="str">
        <f>IF(B11=0,"",(IF(ISNA(VLOOKUP(B11,League!$C$10:$C$162,1,FALSE)),"New","-")))</f>
        <v>-</v>
      </c>
    </row>
    <row r="12" spans="1:8" ht="12.75">
      <c r="A12" s="44">
        <v>3</v>
      </c>
      <c r="B12" s="32" t="s">
        <v>242</v>
      </c>
      <c r="C12" s="24" t="s">
        <v>83</v>
      </c>
      <c r="D12" s="33" t="s">
        <v>61</v>
      </c>
      <c r="E12" s="34">
        <v>0.023657407407407408</v>
      </c>
      <c r="F12" s="35"/>
      <c r="G12" s="47">
        <f t="shared" si="0"/>
        <v>90.1174168297456</v>
      </c>
      <c r="H12" s="48" t="str">
        <f>IF(B12=0,"",(IF(ISNA(VLOOKUP(B12,League!$C$10:$C$162,1,FALSE)),"New","-")))</f>
        <v>-</v>
      </c>
    </row>
    <row r="13" spans="1:8" ht="12.75">
      <c r="A13" s="44">
        <v>4</v>
      </c>
      <c r="B13" s="32" t="s">
        <v>243</v>
      </c>
      <c r="C13" s="24" t="s">
        <v>63</v>
      </c>
      <c r="D13" s="33" t="s">
        <v>61</v>
      </c>
      <c r="E13" s="34">
        <v>0.024351851851851857</v>
      </c>
      <c r="F13" s="35"/>
      <c r="G13" s="47">
        <f t="shared" si="0"/>
        <v>87.54752851711024</v>
      </c>
      <c r="H13" s="48" t="str">
        <f>IF(B13=0,"",(IF(ISNA(VLOOKUP(B13,League!$C$10:$C$162,1,FALSE)),"New","-")))</f>
        <v>-</v>
      </c>
    </row>
    <row r="14" spans="1:8" ht="12.75">
      <c r="A14" s="44">
        <v>5</v>
      </c>
      <c r="B14" s="32" t="s">
        <v>290</v>
      </c>
      <c r="C14" s="24" t="s">
        <v>100</v>
      </c>
      <c r="D14" s="33" t="s">
        <v>72</v>
      </c>
      <c r="E14" s="34">
        <v>0.024467592592592593</v>
      </c>
      <c r="F14" s="35"/>
      <c r="G14" s="47">
        <f t="shared" si="0"/>
        <v>87.13339640491957</v>
      </c>
      <c r="H14" s="48" t="str">
        <f>IF(B14=0,"",(IF(ISNA(VLOOKUP(B14,League!$C$10:$C$162,1,FALSE)),"New","-")))</f>
        <v>-</v>
      </c>
    </row>
    <row r="15" spans="1:8" ht="12.75">
      <c r="A15" s="44">
        <v>6</v>
      </c>
      <c r="B15" s="32" t="s">
        <v>244</v>
      </c>
      <c r="C15" s="24" t="s">
        <v>68</v>
      </c>
      <c r="D15" s="33" t="s">
        <v>66</v>
      </c>
      <c r="E15" s="34">
        <v>0.025543981481481483</v>
      </c>
      <c r="F15" s="35"/>
      <c r="G15" s="47">
        <f t="shared" si="0"/>
        <v>83.46171273221566</v>
      </c>
      <c r="H15" s="48" t="str">
        <f>IF(B15=0,"",(IF(ISNA(VLOOKUP(B15,League!$C$10:$C$162,1,FALSE)),"New","-")))</f>
        <v>-</v>
      </c>
    </row>
    <row r="16" spans="1:8" ht="12.75">
      <c r="A16" s="44">
        <v>7</v>
      </c>
      <c r="B16" s="32" t="s">
        <v>245</v>
      </c>
      <c r="C16" s="24" t="s">
        <v>83</v>
      </c>
      <c r="D16" s="33" t="s">
        <v>72</v>
      </c>
      <c r="E16" s="34">
        <v>0.026226851851851852</v>
      </c>
      <c r="F16" s="35"/>
      <c r="G16" s="47">
        <f t="shared" si="0"/>
        <v>81.28861429832303</v>
      </c>
      <c r="H16" s="48" t="str">
        <f>IF(B16=0,"",(IF(ISNA(VLOOKUP(B16,League!$C$10:$C$162,1,FALSE)),"New","-")))</f>
        <v>-</v>
      </c>
    </row>
    <row r="17" spans="1:8" ht="12.75">
      <c r="A17" s="44">
        <v>8</v>
      </c>
      <c r="B17" s="32" t="s">
        <v>246</v>
      </c>
      <c r="C17" s="24" t="s">
        <v>87</v>
      </c>
      <c r="D17" s="33" t="s">
        <v>66</v>
      </c>
      <c r="E17" s="34">
        <v>0.027256944444444445</v>
      </c>
      <c r="F17" s="36"/>
      <c r="G17" s="47">
        <f t="shared" si="0"/>
        <v>78.21656050955413</v>
      </c>
      <c r="H17" s="48" t="str">
        <f>IF(B17=0,"",(IF(ISNA(VLOOKUP(B17,League!$C$10:$C$162,1,FALSE)),"New","-")))</f>
        <v>-</v>
      </c>
    </row>
    <row r="18" spans="1:8" ht="12.75">
      <c r="A18" s="44">
        <v>9</v>
      </c>
      <c r="B18" s="32" t="s">
        <v>247</v>
      </c>
      <c r="C18" s="24" t="s">
        <v>149</v>
      </c>
      <c r="D18" s="33" t="s">
        <v>61</v>
      </c>
      <c r="E18" s="34">
        <v>0.027557870370370368</v>
      </c>
      <c r="F18" s="36"/>
      <c r="G18" s="47">
        <f t="shared" si="0"/>
        <v>77.36245275094498</v>
      </c>
      <c r="H18" s="48" t="str">
        <f>IF(B18=0,"",(IF(ISNA(VLOOKUP(B18,League!$C$10:$C$162,1,FALSE)),"New","-")))</f>
        <v>-</v>
      </c>
    </row>
    <row r="19" spans="1:8" ht="12.75">
      <c r="A19" s="44">
        <v>10</v>
      </c>
      <c r="B19" s="32" t="s">
        <v>248</v>
      </c>
      <c r="C19" s="24" t="s">
        <v>68</v>
      </c>
      <c r="D19" s="33" t="s">
        <v>72</v>
      </c>
      <c r="E19" s="34">
        <v>0.02832175925925926</v>
      </c>
      <c r="F19" s="36"/>
      <c r="G19" s="47">
        <f t="shared" si="0"/>
        <v>75.27584797711484</v>
      </c>
      <c r="H19" s="48" t="str">
        <f>IF(B19=0,"",(IF(ISNA(VLOOKUP(B19,League!$C$10:$C$162,1,FALSE)),"New","-")))</f>
        <v>-</v>
      </c>
    </row>
    <row r="20" spans="1:8" ht="12.75">
      <c r="A20" s="44">
        <v>11</v>
      </c>
      <c r="B20" s="32" t="s">
        <v>249</v>
      </c>
      <c r="C20" s="24" t="s">
        <v>85</v>
      </c>
      <c r="D20" s="33" t="s">
        <v>61</v>
      </c>
      <c r="E20" s="34">
        <v>0.028680555555555553</v>
      </c>
      <c r="F20" s="36"/>
      <c r="G20" s="47">
        <f t="shared" si="0"/>
        <v>74.33414043583535</v>
      </c>
      <c r="H20" s="48" t="str">
        <f>IF(B20=0,"",(IF(ISNA(VLOOKUP(B20,League!$C$10:$C$162,1,FALSE)),"New","-")))</f>
        <v>-</v>
      </c>
    </row>
    <row r="21" spans="1:8" ht="12.75">
      <c r="A21" s="44">
        <v>12</v>
      </c>
      <c r="B21" s="32" t="s">
        <v>250</v>
      </c>
      <c r="C21" s="24" t="s">
        <v>109</v>
      </c>
      <c r="D21" s="33" t="s">
        <v>66</v>
      </c>
      <c r="E21" s="34">
        <v>0.029201388888888888</v>
      </c>
      <c r="F21" s="36"/>
      <c r="G21" s="47">
        <f t="shared" si="0"/>
        <v>73.00832342449465</v>
      </c>
      <c r="H21" s="48" t="str">
        <f>IF(B21=0,"",(IF(ISNA(VLOOKUP(B21,League!$C$10:$C$162,1,FALSE)),"New","-")))</f>
        <v>-</v>
      </c>
    </row>
    <row r="22" spans="1:8" ht="12.75">
      <c r="A22" s="44">
        <v>13</v>
      </c>
      <c r="B22" s="32" t="s">
        <v>251</v>
      </c>
      <c r="C22" s="24" t="s">
        <v>63</v>
      </c>
      <c r="D22" s="33" t="s">
        <v>61</v>
      </c>
      <c r="E22" s="34">
        <v>0.02943287037037037</v>
      </c>
      <c r="F22" s="36"/>
      <c r="G22" s="47">
        <f t="shared" si="0"/>
        <v>72.43413291388124</v>
      </c>
      <c r="H22" s="48" t="str">
        <f>IF(B22=0,"",(IF(ISNA(VLOOKUP(B22,League!$C$10:$C$162,1,FALSE)),"New","-")))</f>
        <v>-</v>
      </c>
    </row>
    <row r="23" spans="1:8" ht="12.75">
      <c r="A23" s="44">
        <v>14</v>
      </c>
      <c r="B23" s="32" t="s">
        <v>279</v>
      </c>
      <c r="C23" s="24" t="s">
        <v>89</v>
      </c>
      <c r="D23" s="33" t="s">
        <v>66</v>
      </c>
      <c r="E23" s="34">
        <v>0.02988425925925926</v>
      </c>
      <c r="F23" s="36"/>
      <c r="G23" s="47">
        <f t="shared" si="0"/>
        <v>71.3400464756003</v>
      </c>
      <c r="H23" s="48" t="str">
        <f>IF(B23=0,"",(IF(ISNA(VLOOKUP(B23,League!$C$10:$C$162,1,FALSE)),"New","-")))</f>
        <v>-</v>
      </c>
    </row>
    <row r="24" spans="1:8" ht="12.75">
      <c r="A24" s="44">
        <v>15</v>
      </c>
      <c r="B24" s="32" t="s">
        <v>252</v>
      </c>
      <c r="C24" s="24" t="s">
        <v>95</v>
      </c>
      <c r="D24" s="33" t="s">
        <v>66</v>
      </c>
      <c r="E24" s="34">
        <v>0.029976851851851852</v>
      </c>
      <c r="F24" s="36"/>
      <c r="G24" s="47">
        <f t="shared" si="0"/>
        <v>71.11969111969113</v>
      </c>
      <c r="H24" s="48" t="str">
        <f>IF(B24=0,"",(IF(ISNA(VLOOKUP(B24,League!$C$10:$C$162,1,FALSE)),"New","-")))</f>
        <v>-</v>
      </c>
    </row>
    <row r="25" spans="1:8" ht="12.75">
      <c r="A25" s="44">
        <v>16</v>
      </c>
      <c r="B25" s="32" t="s">
        <v>253</v>
      </c>
      <c r="C25" s="24" t="s">
        <v>142</v>
      </c>
      <c r="D25" s="33" t="s">
        <v>72</v>
      </c>
      <c r="E25" s="34">
        <v>0.03177083333333333</v>
      </c>
      <c r="F25" s="36"/>
      <c r="G25" s="47">
        <f t="shared" si="0"/>
        <v>67.10382513661202</v>
      </c>
      <c r="H25" s="48" t="str">
        <f>IF(B25=0,"",(IF(ISNA(VLOOKUP(B25,League!$C$10:$C$162,1,FALSE)),"New","-")))</f>
        <v>-</v>
      </c>
    </row>
    <row r="26" spans="1:8" ht="12.75">
      <c r="A26" s="44">
        <v>17</v>
      </c>
      <c r="B26" s="32" t="s">
        <v>71</v>
      </c>
      <c r="C26" s="24" t="s">
        <v>68</v>
      </c>
      <c r="D26" s="33" t="s">
        <v>66</v>
      </c>
      <c r="E26" s="34">
        <v>0.03199074074074074</v>
      </c>
      <c r="F26" s="36"/>
      <c r="G26" s="47">
        <f t="shared" si="0"/>
        <v>66.64254703328508</v>
      </c>
      <c r="H26" s="48" t="str">
        <f>IF(B26=0,"",(IF(ISNA(VLOOKUP(B26,League!$C$10:$C$162,1,FALSE)),"New","-")))</f>
        <v>-</v>
      </c>
    </row>
    <row r="27" spans="1:8" ht="12.75">
      <c r="A27" s="44">
        <v>18</v>
      </c>
      <c r="B27" s="32" t="s">
        <v>254</v>
      </c>
      <c r="C27" s="24" t="s">
        <v>132</v>
      </c>
      <c r="D27" s="33" t="s">
        <v>61</v>
      </c>
      <c r="E27" s="34">
        <v>0.03204861111111111</v>
      </c>
      <c r="F27" s="36"/>
      <c r="G27" s="47">
        <f t="shared" si="0"/>
        <v>66.522210184182</v>
      </c>
      <c r="H27" s="48" t="str">
        <f>IF(B27=0,"",(IF(ISNA(VLOOKUP(B27,League!$C$10:$C$162,1,FALSE)),"New","-")))</f>
        <v>-</v>
      </c>
    </row>
    <row r="28" spans="1:8" ht="12.75">
      <c r="A28" s="44">
        <v>19</v>
      </c>
      <c r="B28" s="32" t="s">
        <v>255</v>
      </c>
      <c r="C28" s="24" t="s">
        <v>68</v>
      </c>
      <c r="D28" s="33" t="s">
        <v>61</v>
      </c>
      <c r="E28" s="34">
        <v>0.03451388888888889</v>
      </c>
      <c r="F28" s="37"/>
      <c r="G28" s="47">
        <f t="shared" si="0"/>
        <v>61.770623742454724</v>
      </c>
      <c r="H28" s="48" t="str">
        <f>IF(B28=0,"",(IF(ISNA(VLOOKUP(B28,League!$C$10:$C$162,1,FALSE)),"New","-")))</f>
        <v>-</v>
      </c>
    </row>
    <row r="29" spans="1:8" ht="12.75">
      <c r="A29" s="44">
        <v>20</v>
      </c>
      <c r="B29" s="32" t="s">
        <v>256</v>
      </c>
      <c r="C29" s="24" t="s">
        <v>132</v>
      </c>
      <c r="D29" s="33" t="s">
        <v>61</v>
      </c>
      <c r="E29" s="34">
        <v>0.03521990740740741</v>
      </c>
      <c r="F29" s="36"/>
      <c r="G29" s="47">
        <f t="shared" si="0"/>
        <v>60.53236937232993</v>
      </c>
      <c r="H29" s="48" t="str">
        <f>IF(B29=0,"",(IF(ISNA(VLOOKUP(B29,League!$C$10:$C$162,1,FALSE)),"New","-")))</f>
        <v>-</v>
      </c>
    </row>
    <row r="30" spans="1:8" ht="12.75">
      <c r="A30" s="44">
        <v>21</v>
      </c>
      <c r="B30" s="23" t="s">
        <v>257</v>
      </c>
      <c r="C30" s="24" t="s">
        <v>132</v>
      </c>
      <c r="D30" s="33" t="s">
        <v>61</v>
      </c>
      <c r="E30" s="34">
        <v>0.03666666666666667</v>
      </c>
      <c r="F30" s="36"/>
      <c r="G30" s="47">
        <f t="shared" si="0"/>
        <v>58.14393939393939</v>
      </c>
      <c r="H30" s="48" t="str">
        <f>IF(B30=0,"",(IF(ISNA(VLOOKUP(B30,League!$C$10:$C$162,1,FALSE)),"New","-")))</f>
        <v>-</v>
      </c>
    </row>
    <row r="31" spans="1:8" ht="12.75">
      <c r="A31" s="44">
        <v>22</v>
      </c>
      <c r="B31" s="23" t="s">
        <v>258</v>
      </c>
      <c r="C31" s="24" t="s">
        <v>121</v>
      </c>
      <c r="D31" s="33" t="s">
        <v>72</v>
      </c>
      <c r="E31" s="34">
        <v>0.03747685185185185</v>
      </c>
      <c r="F31" s="36"/>
      <c r="G31" s="47">
        <f t="shared" si="0"/>
        <v>56.886967263743045</v>
      </c>
      <c r="H31" s="48" t="str">
        <f>IF(B31=0,"",(IF(ISNA(VLOOKUP(B31,League!$C$10:$C$162,1,FALSE)),"New","-")))</f>
        <v>-</v>
      </c>
    </row>
    <row r="32" spans="1:8" ht="12.75">
      <c r="A32" s="44">
        <v>23</v>
      </c>
      <c r="B32" s="23" t="s">
        <v>259</v>
      </c>
      <c r="C32" s="24" t="s">
        <v>226</v>
      </c>
      <c r="D32" s="33" t="s">
        <v>72</v>
      </c>
      <c r="E32" s="34">
        <v>0.03795138888888889</v>
      </c>
      <c r="F32" s="36"/>
      <c r="G32" s="47">
        <f t="shared" si="0"/>
        <v>56.17566331198536</v>
      </c>
      <c r="H32" s="48" t="str">
        <f>IF(B32=0,"",(IF(ISNA(VLOOKUP(B32,League!$C$10:$C$162,1,FALSE)),"New","-")))</f>
        <v>New</v>
      </c>
    </row>
    <row r="33" spans="1:8" ht="12.75">
      <c r="A33" s="44">
        <v>24</v>
      </c>
      <c r="B33" s="23" t="s">
        <v>260</v>
      </c>
      <c r="C33" s="24" t="s">
        <v>109</v>
      </c>
      <c r="D33" s="33" t="s">
        <v>61</v>
      </c>
      <c r="E33" s="34">
        <v>0.039375</v>
      </c>
      <c r="F33" s="36"/>
      <c r="G33" s="47">
        <f t="shared" si="0"/>
        <v>54.14462081128747</v>
      </c>
      <c r="H33" s="48" t="str">
        <f>IF(B33=0,"",(IF(ISNA(VLOOKUP(B33,League!$C$10:$C$162,1,FALSE)),"New","-")))</f>
        <v>-</v>
      </c>
    </row>
    <row r="34" spans="1:8" ht="12.75">
      <c r="A34" s="44">
        <v>25</v>
      </c>
      <c r="B34" s="23" t="s">
        <v>261</v>
      </c>
      <c r="C34" s="24" t="s">
        <v>121</v>
      </c>
      <c r="D34" s="33" t="s">
        <v>72</v>
      </c>
      <c r="E34" s="34">
        <v>0.03990740740740741</v>
      </c>
      <c r="F34" s="36"/>
      <c r="G34" s="47">
        <f t="shared" si="0"/>
        <v>53.42227378190254</v>
      </c>
      <c r="H34" s="48" t="str">
        <f>IF(B34=0,"",(IF(ISNA(VLOOKUP(B34,League!$C$10:$C$162,1,FALSE)),"New","-")))</f>
        <v>-</v>
      </c>
    </row>
    <row r="35" spans="1:8" ht="12.75">
      <c r="A35" s="44">
        <v>26</v>
      </c>
      <c r="B35" s="23" t="s">
        <v>262</v>
      </c>
      <c r="C35" s="24" t="s">
        <v>65</v>
      </c>
      <c r="D35" s="33" t="s">
        <v>61</v>
      </c>
      <c r="E35" s="34">
        <v>0.041747685185185186</v>
      </c>
      <c r="F35" s="36"/>
      <c r="G35" s="47">
        <f t="shared" si="0"/>
        <v>51.06736900471305</v>
      </c>
      <c r="H35" s="48" t="str">
        <f>IF(B35=0,"",(IF(ISNA(VLOOKUP(B35,League!$C$10:$C$162,1,FALSE)),"New","-")))</f>
        <v>-</v>
      </c>
    </row>
    <row r="36" spans="1:8" ht="12.75">
      <c r="A36" s="44">
        <v>27</v>
      </c>
      <c r="B36" s="23" t="s">
        <v>263</v>
      </c>
      <c r="C36" s="24" t="s">
        <v>63</v>
      </c>
      <c r="D36" s="33" t="s">
        <v>264</v>
      </c>
      <c r="E36" s="34">
        <v>0.042430555555555555</v>
      </c>
      <c r="F36" s="36"/>
      <c r="G36" s="47">
        <f t="shared" si="0"/>
        <v>50.245499181669395</v>
      </c>
      <c r="H36" s="48" t="str">
        <f>IF(B36=0,"",(IF(ISNA(VLOOKUP(B36,League!$C$10:$C$162,1,FALSE)),"New","-")))</f>
        <v>-</v>
      </c>
    </row>
    <row r="37" spans="1:8" ht="12.75">
      <c r="A37" s="44">
        <v>28</v>
      </c>
      <c r="B37" s="23" t="s">
        <v>265</v>
      </c>
      <c r="C37" s="24" t="s">
        <v>68</v>
      </c>
      <c r="D37" s="33" t="s">
        <v>72</v>
      </c>
      <c r="E37" s="34">
        <v>0.043159722222222224</v>
      </c>
      <c r="F37" s="36"/>
      <c r="G37" s="47">
        <f t="shared" si="0"/>
        <v>49.396621078037</v>
      </c>
      <c r="H37" s="48" t="str">
        <f>IF(B37=0,"",(IF(ISNA(VLOOKUP(B37,League!$C$10:$C$162,1,FALSE)),"New","-")))</f>
        <v>-</v>
      </c>
    </row>
    <row r="38" spans="1:8" ht="12.75">
      <c r="A38" s="44">
        <v>29</v>
      </c>
      <c r="B38" s="23" t="s">
        <v>266</v>
      </c>
      <c r="C38" s="24" t="s">
        <v>147</v>
      </c>
      <c r="D38" s="33" t="s">
        <v>267</v>
      </c>
      <c r="E38" s="34">
        <v>0.043263888888888886</v>
      </c>
      <c r="F38" s="36"/>
      <c r="G38" s="47">
        <f t="shared" si="0"/>
        <v>49.2776886035313</v>
      </c>
      <c r="H38" s="48" t="str">
        <f>IF(B38=0,"",(IF(ISNA(VLOOKUP(B38,League!$C$10:$C$162,1,FALSE)),"New","-")))</f>
        <v>New</v>
      </c>
    </row>
    <row r="39" spans="1:8" ht="12.75">
      <c r="A39" s="44">
        <v>30</v>
      </c>
      <c r="B39" s="23" t="s">
        <v>268</v>
      </c>
      <c r="C39" s="24" t="s">
        <v>85</v>
      </c>
      <c r="D39" s="33" t="s">
        <v>61</v>
      </c>
      <c r="E39" s="34">
        <v>0.04556712962962963</v>
      </c>
      <c r="F39" s="36"/>
      <c r="G39" s="47">
        <f t="shared" si="0"/>
        <v>46.78689357378714</v>
      </c>
      <c r="H39" s="48" t="str">
        <f>IF(B39=0,"",(IF(ISNA(VLOOKUP(B39,League!$C$10:$C$162,1,FALSE)),"New","-")))</f>
        <v>-</v>
      </c>
    </row>
    <row r="40" spans="1:8" ht="12.75">
      <c r="A40" s="44">
        <v>31</v>
      </c>
      <c r="B40" s="23" t="s">
        <v>269</v>
      </c>
      <c r="C40" s="24" t="s">
        <v>85</v>
      </c>
      <c r="D40" s="33" t="s">
        <v>61</v>
      </c>
      <c r="E40" s="34">
        <v>0.04594907407407408</v>
      </c>
      <c r="F40" s="36"/>
      <c r="G40" s="47">
        <f t="shared" si="0"/>
        <v>46.397984886649866</v>
      </c>
      <c r="H40" s="48" t="str">
        <f>IF(B40=0,"",(IF(ISNA(VLOOKUP(B40,League!$C$10:$C$162,1,FALSE)),"New","-")))</f>
        <v>-</v>
      </c>
    </row>
    <row r="41" spans="1:8" ht="12.75">
      <c r="A41" s="44">
        <v>32</v>
      </c>
      <c r="B41" s="23" t="s">
        <v>270</v>
      </c>
      <c r="C41" s="24" t="s">
        <v>109</v>
      </c>
      <c r="D41" s="33" t="s">
        <v>61</v>
      </c>
      <c r="E41" s="34">
        <v>0.047673611111111104</v>
      </c>
      <c r="F41" s="36"/>
      <c r="G41" s="47">
        <f t="shared" si="0"/>
        <v>44.71959213401311</v>
      </c>
      <c r="H41" s="48" t="str">
        <f>IF(B41=0,"",(IF(ISNA(VLOOKUP(B41,League!$C$10:$C$162,1,FALSE)),"New","-")))</f>
        <v>-</v>
      </c>
    </row>
    <row r="42" spans="1:8" ht="12.75">
      <c r="A42" s="44">
        <v>33</v>
      </c>
      <c r="B42" s="23" t="s">
        <v>271</v>
      </c>
      <c r="C42" s="24" t="s">
        <v>272</v>
      </c>
      <c r="D42" s="33" t="s">
        <v>61</v>
      </c>
      <c r="E42" s="34">
        <v>0.05039351851851851</v>
      </c>
      <c r="F42" s="36"/>
      <c r="G42" s="47">
        <f t="shared" si="0"/>
        <v>42.305925585668355</v>
      </c>
      <c r="H42" s="48" t="str">
        <f>IF(B42=0,"",(IF(ISNA(VLOOKUP(B42,League!$C$10:$C$162,1,FALSE)),"New","-")))</f>
        <v>-</v>
      </c>
    </row>
    <row r="43" spans="1:8" ht="12.75">
      <c r="A43" s="44">
        <v>34</v>
      </c>
      <c r="B43" s="23" t="s">
        <v>273</v>
      </c>
      <c r="C43" s="24" t="s">
        <v>93</v>
      </c>
      <c r="D43" s="33" t="s">
        <v>61</v>
      </c>
      <c r="E43" s="34">
        <v>0.05078703703703704</v>
      </c>
      <c r="F43" s="36"/>
      <c r="G43" s="47">
        <f t="shared" si="0"/>
        <v>41.97812215132178</v>
      </c>
      <c r="H43" s="48" t="str">
        <f>IF(B43=0,"",(IF(ISNA(VLOOKUP(B43,League!$C$10:$C$162,1,FALSE)),"New","-")))</f>
        <v>-</v>
      </c>
    </row>
    <row r="44" spans="1:8" ht="12.75">
      <c r="A44" s="44">
        <v>35</v>
      </c>
      <c r="B44" s="23" t="s">
        <v>274</v>
      </c>
      <c r="C44" s="24" t="s">
        <v>275</v>
      </c>
      <c r="D44" s="33" t="s">
        <v>61</v>
      </c>
      <c r="E44" s="34">
        <v>0.05265046296296296</v>
      </c>
      <c r="F44" s="36"/>
      <c r="G44" s="47">
        <f t="shared" si="0"/>
        <v>40.49241591558584</v>
      </c>
      <c r="H44" s="48" t="str">
        <f>IF(B44=0,"",(IF(ISNA(VLOOKUP(B44,League!$C$10:$C$162,1,FALSE)),"New","-")))</f>
        <v>-</v>
      </c>
    </row>
    <row r="45" spans="1:8" ht="12.75">
      <c r="A45" s="44">
        <v>36</v>
      </c>
      <c r="B45" s="23" t="s">
        <v>276</v>
      </c>
      <c r="C45" s="24" t="s">
        <v>102</v>
      </c>
      <c r="D45" s="33" t="s">
        <v>66</v>
      </c>
      <c r="E45" s="34">
        <v>0.05372685185185185</v>
      </c>
      <c r="F45" s="36"/>
      <c r="G45" s="47">
        <f t="shared" si="0"/>
        <v>39.681171908660055</v>
      </c>
      <c r="H45" s="48" t="str">
        <f>IF(B45=0,"",(IF(ISNA(VLOOKUP(B45,League!$C$10:$C$162,1,FALSE)),"New","-")))</f>
        <v>-</v>
      </c>
    </row>
    <row r="46" spans="1:8" ht="12.75">
      <c r="A46" s="44">
        <v>37</v>
      </c>
      <c r="B46" s="23" t="s">
        <v>277</v>
      </c>
      <c r="C46" s="24" t="s">
        <v>128</v>
      </c>
      <c r="D46" s="33" t="s">
        <v>72</v>
      </c>
      <c r="E46" s="34">
        <v>0.0722337962962963</v>
      </c>
      <c r="F46" s="36"/>
      <c r="G46" s="47">
        <f t="shared" si="0"/>
        <v>29.514500881269022</v>
      </c>
      <c r="H46" s="48" t="str">
        <f>IF(B46=0,"",(IF(ISNA(VLOOKUP(B46,League!$C$10:$C$162,1,FALSE)),"New","-")))</f>
        <v>New</v>
      </c>
    </row>
    <row r="47" spans="1:8" ht="12.75">
      <c r="A47" s="44">
        <v>38</v>
      </c>
      <c r="B47" s="23" t="s">
        <v>278</v>
      </c>
      <c r="C47" s="24" t="s">
        <v>128</v>
      </c>
      <c r="D47" s="33" t="s">
        <v>264</v>
      </c>
      <c r="E47" s="34"/>
      <c r="F47" s="36"/>
      <c r="G47" s="47" t="str">
        <f t="shared" si="0"/>
        <v> </v>
      </c>
      <c r="H47" s="48" t="str">
        <f>IF(B47=0,"",(IF(ISNA(VLOOKUP(B47,League!$C$10:$C$162,1,FALSE)),"New","-")))</f>
        <v>New</v>
      </c>
    </row>
    <row r="48" spans="1:8" ht="12.75">
      <c r="A48" s="44">
        <v>39</v>
      </c>
      <c r="B48" s="23"/>
      <c r="C48" s="24"/>
      <c r="D48" s="33"/>
      <c r="E48" s="34"/>
      <c r="F48" s="36"/>
      <c r="G48" s="47" t="str">
        <f t="shared" si="0"/>
        <v> </v>
      </c>
      <c r="H48" s="48">
        <f>IF(B48=0,"",(IF(ISNA(VLOOKUP(B48,League!$C$10:$C$162,1,FALSE)),"New","-")))</f>
      </c>
    </row>
    <row r="49" spans="1:8" ht="12.75">
      <c r="A49" s="44">
        <v>40</v>
      </c>
      <c r="B49" s="23"/>
      <c r="C49" s="24"/>
      <c r="D49" s="33"/>
      <c r="E49" s="34"/>
      <c r="F49" s="36"/>
      <c r="G49" s="47" t="str">
        <f t="shared" si="0"/>
        <v> </v>
      </c>
      <c r="H49" s="48">
        <f>IF(B49=0,"",(IF(ISNA(VLOOKUP(B49,League!$C$10:$C$162,1,FALSE)),"New","-")))</f>
      </c>
    </row>
    <row r="50" spans="1:8" ht="12.75">
      <c r="A50" s="44"/>
      <c r="B50" s="39"/>
      <c r="C50" s="44"/>
      <c r="D50" s="45"/>
      <c r="E50" s="46"/>
      <c r="F50" s="49"/>
      <c r="G50" s="47" t="str">
        <f t="shared" si="0"/>
        <v> </v>
      </c>
      <c r="H50" s="48">
        <f>IF(B50=0,"",(IF(ISNA(VLOOKUP(B50,League!$C$10:$C$162,1,FALSE)),"New","-")))</f>
      </c>
    </row>
    <row r="51" spans="1:8" ht="12.75">
      <c r="A51" s="44"/>
      <c r="B51" s="39"/>
      <c r="C51" s="44"/>
      <c r="D51" s="45"/>
      <c r="E51" s="46"/>
      <c r="F51" s="49"/>
      <c r="G51" s="47" t="str">
        <f t="shared" si="0"/>
        <v> </v>
      </c>
      <c r="H51" s="48">
        <f>IF(B51=0,"",(IF(ISNA(VLOOKUP(B51,League!$C$10:$C$162,1,FALSE)),"New","-")))</f>
      </c>
    </row>
    <row r="52" spans="1:8" ht="12.75">
      <c r="A52" s="44"/>
      <c r="B52" s="39"/>
      <c r="C52" s="44"/>
      <c r="D52" s="45"/>
      <c r="E52" s="46"/>
      <c r="F52" s="49"/>
      <c r="G52" s="47" t="str">
        <f t="shared" si="0"/>
        <v> </v>
      </c>
      <c r="H52" s="48">
        <f>IF(B52=0,"",(IF(ISNA(VLOOKUP(B52,League!$C$10:$C$162,1,FALSE)),"New","-")))</f>
      </c>
    </row>
    <row r="53" spans="1:8" ht="12.75">
      <c r="A53" s="44"/>
      <c r="B53" s="39"/>
      <c r="C53" s="44"/>
      <c r="D53" s="45"/>
      <c r="E53" s="46"/>
      <c r="F53" s="49"/>
      <c r="G53" s="47" t="str">
        <f t="shared" si="0"/>
        <v> </v>
      </c>
      <c r="H53" s="48">
        <f>IF(B53=0,"",(IF(ISNA(VLOOKUP(B53,League!$C$10:$C$162,1,FALSE)),"New","-")))</f>
      </c>
    </row>
    <row r="54" spans="1:8" ht="12.75">
      <c r="A54" s="44"/>
      <c r="B54" s="39"/>
      <c r="C54" s="44"/>
      <c r="D54" s="45"/>
      <c r="E54" s="46"/>
      <c r="F54" s="49"/>
      <c r="G54" s="47" t="str">
        <f t="shared" si="0"/>
        <v> </v>
      </c>
      <c r="H54" s="48">
        <f>IF(B54=0,"",(IF(ISNA(VLOOKUP(B54,League!$C$10:$C$162,1,FALSE)),"New","-")))</f>
      </c>
    </row>
    <row r="55" spans="1:8" ht="12.75">
      <c r="A55" s="44"/>
      <c r="B55" s="39"/>
      <c r="C55" s="44"/>
      <c r="D55" s="45"/>
      <c r="E55" s="46"/>
      <c r="F55" s="49"/>
      <c r="G55" s="47" t="str">
        <f t="shared" si="0"/>
        <v> </v>
      </c>
      <c r="H55" s="48">
        <f>IF(B55=0,"",(IF(ISNA(VLOOKUP(B55,League!$C$10:$C$162,1,FALSE)),"New","-")))</f>
      </c>
    </row>
    <row r="56" spans="1:8" ht="12.75">
      <c r="A56" s="44"/>
      <c r="B56" s="39"/>
      <c r="C56" s="44"/>
      <c r="D56" s="45"/>
      <c r="E56" s="46"/>
      <c r="F56" s="49"/>
      <c r="G56" s="47" t="str">
        <f t="shared" si="0"/>
        <v> </v>
      </c>
      <c r="H56" s="48">
        <f>IF(B56=0,"",(IF(ISNA(VLOOKUP(B56,League!$C$10:$C$162,1,FALSE)),"New","-")))</f>
      </c>
    </row>
    <row r="57" spans="1:8" ht="12.75">
      <c r="A57" s="44"/>
      <c r="B57" s="39"/>
      <c r="C57" s="44"/>
      <c r="D57" s="45"/>
      <c r="E57" s="46"/>
      <c r="F57" s="49"/>
      <c r="G57" s="47" t="str">
        <f t="shared" si="0"/>
        <v> </v>
      </c>
      <c r="H57" s="48">
        <f>IF(B57=0,"",(IF(ISNA(VLOOKUP(B57,League!$C$10:$C$162,1,FALSE)),"New","-")))</f>
      </c>
    </row>
    <row r="58" spans="1:8" ht="12.75">
      <c r="A58" s="44"/>
      <c r="B58" s="39"/>
      <c r="C58" s="44"/>
      <c r="D58" s="45"/>
      <c r="E58" s="46"/>
      <c r="F58" s="49"/>
      <c r="G58" s="47" t="str">
        <f t="shared" si="0"/>
        <v> </v>
      </c>
      <c r="H58" s="48">
        <f>IF(B58=0,"",(IF(ISNA(VLOOKUP(B58,League!$C$10:$C$162,1,FALSE)),"New","-")))</f>
      </c>
    </row>
    <row r="59" spans="1:8" ht="12.75">
      <c r="A59" s="44"/>
      <c r="B59" s="39"/>
      <c r="C59" s="44"/>
      <c r="D59" s="45"/>
      <c r="E59" s="46"/>
      <c r="F59" s="49"/>
      <c r="G59" s="47" t="str">
        <f t="shared" si="0"/>
        <v> </v>
      </c>
      <c r="H59" s="48">
        <f>IF(B59=0,"",(IF(ISNA(VLOOKUP(B59,League!$C$10:$C$162,1,FALSE)),"New","-")))</f>
      </c>
    </row>
    <row r="60" spans="1:8" ht="12.75">
      <c r="A60" s="44"/>
      <c r="B60" s="39"/>
      <c r="C60" s="44"/>
      <c r="D60" s="45"/>
      <c r="E60" s="46"/>
      <c r="F60" s="49"/>
      <c r="G60" s="47" t="str">
        <f t="shared" si="0"/>
        <v> </v>
      </c>
      <c r="H60" s="48">
        <f>IF(B60=0,"",(IF(ISNA(VLOOKUP(B60,League!$C$10:$C$162,1,FALSE)),"New","-")))</f>
      </c>
    </row>
    <row r="61" spans="1:8" ht="12.75">
      <c r="A61" s="44"/>
      <c r="B61" s="39"/>
      <c r="C61" s="44"/>
      <c r="D61" s="45"/>
      <c r="E61" s="46"/>
      <c r="F61" s="49"/>
      <c r="G61" s="47" t="str">
        <f t="shared" si="0"/>
        <v> </v>
      </c>
      <c r="H61" s="48">
        <f>IF(B61=0,"",(IF(ISNA(VLOOKUP(B61,League!$C$10:$C$162,1,FALSE)),"New","-")))</f>
      </c>
    </row>
    <row r="62" spans="1:8" ht="12.75">
      <c r="A62" s="44"/>
      <c r="B62" s="39"/>
      <c r="C62" s="44"/>
      <c r="D62" s="45"/>
      <c r="E62" s="46"/>
      <c r="F62" s="49"/>
      <c r="G62" s="47" t="str">
        <f t="shared" si="0"/>
        <v> </v>
      </c>
      <c r="H62" s="48">
        <f>IF(B62=0,"",(IF(ISNA(VLOOKUP(B62,League!$C$10:$C$162,1,FALSE)),"New","-")))</f>
      </c>
    </row>
    <row r="63" spans="1:8" ht="12.75">
      <c r="A63" s="44"/>
      <c r="B63" s="39"/>
      <c r="C63" s="44"/>
      <c r="D63" s="45"/>
      <c r="E63" s="46"/>
      <c r="F63" s="49"/>
      <c r="G63" s="47" t="str">
        <f t="shared" si="0"/>
        <v> </v>
      </c>
      <c r="H63" s="48">
        <f>IF(B63=0,"",(IF(ISNA(VLOOKUP(B63,League!$C$10:$C$162,1,FALSE)),"New","-")))</f>
      </c>
    </row>
    <row r="64" spans="1:8" ht="12.75">
      <c r="A64" s="44"/>
      <c r="B64" s="39"/>
      <c r="C64" s="44"/>
      <c r="D64" s="45"/>
      <c r="E64" s="46"/>
      <c r="F64" s="49"/>
      <c r="G64" s="47" t="str">
        <f t="shared" si="0"/>
        <v> </v>
      </c>
      <c r="H64" s="48">
        <f>IF(B64=0,"",(IF(ISNA(VLOOKUP(B64,League!$C$10:$C$162,1,FALSE)),"New","-")))</f>
      </c>
    </row>
    <row r="65" spans="1:8" ht="12.75">
      <c r="A65" s="44"/>
      <c r="B65" s="39"/>
      <c r="C65" s="44"/>
      <c r="D65" s="45"/>
      <c r="E65" s="46"/>
      <c r="F65" s="49"/>
      <c r="G65" s="47" t="str">
        <f t="shared" si="0"/>
        <v> </v>
      </c>
      <c r="H65" s="48">
        <f>IF(B65=0,"",(IF(ISNA(VLOOKUP(B65,League!$C$10:$C$162,1,FALSE)),"New","-")))</f>
      </c>
    </row>
    <row r="66" spans="1:8" ht="12.75">
      <c r="A66" s="44"/>
      <c r="B66" s="39"/>
      <c r="C66" s="44"/>
      <c r="D66" s="45"/>
      <c r="E66" s="46"/>
      <c r="F66" s="49"/>
      <c r="G66" s="47" t="str">
        <f t="shared" si="0"/>
        <v> </v>
      </c>
      <c r="H66" s="48">
        <f>IF(B66=0,"",(IF(ISNA(VLOOKUP(B66,League!$C$10:$C$162,1,FALSE)),"New","-")))</f>
      </c>
    </row>
    <row r="67" spans="1:8" ht="12.75">
      <c r="A67" s="44"/>
      <c r="B67" s="39"/>
      <c r="C67" s="44"/>
      <c r="D67" s="45"/>
      <c r="E67" s="46"/>
      <c r="F67" s="49"/>
      <c r="G67" s="47" t="str">
        <f t="shared" si="0"/>
        <v> </v>
      </c>
      <c r="H67" s="48">
        <f>IF(B67=0,"",(IF(ISNA(VLOOKUP(B67,League!$C$10:$C$162,1,FALSE)),"New","-")))</f>
      </c>
    </row>
    <row r="68" spans="1:8" ht="12.75">
      <c r="A68" s="44"/>
      <c r="B68" s="39"/>
      <c r="C68" s="44"/>
      <c r="D68" s="45"/>
      <c r="E68" s="46"/>
      <c r="F68" s="49"/>
      <c r="G68" s="47" t="str">
        <f t="shared" si="0"/>
        <v> </v>
      </c>
      <c r="H68" s="48">
        <f>IF(B68=0,"",(IF(ISNA(VLOOKUP(B68,League!$C$10:$C$162,1,FALSE)),"New","-")))</f>
      </c>
    </row>
    <row r="69" spans="1:8" ht="12.75">
      <c r="A69" s="44"/>
      <c r="B69" s="39"/>
      <c r="C69" s="44"/>
      <c r="D69" s="45"/>
      <c r="E69" s="46"/>
      <c r="F69" s="49"/>
      <c r="G69" s="47" t="str">
        <f t="shared" si="0"/>
        <v> </v>
      </c>
      <c r="H69" s="48">
        <f>IF(B69=0,"",(IF(ISNA(VLOOKUP(B69,League!$C$10:$C$162,1,FALSE)),"New","-")))</f>
      </c>
    </row>
    <row r="70" spans="1:8" ht="12.75">
      <c r="A70" s="44"/>
      <c r="B70" s="39"/>
      <c r="C70" s="44"/>
      <c r="D70" s="45"/>
      <c r="E70" s="46"/>
      <c r="F70" s="49"/>
      <c r="G70" s="47" t="str">
        <f t="shared" si="0"/>
        <v> </v>
      </c>
      <c r="H70" s="48">
        <f>IF(B70=0,"",(IF(ISNA(VLOOKUP(B70,League!$C$10:$C$162,1,FALSE)),"New","-")))</f>
      </c>
    </row>
    <row r="71" spans="1:8" ht="12.75">
      <c r="A71" s="44"/>
      <c r="B71" s="39"/>
      <c r="C71" s="44"/>
      <c r="D71" s="45"/>
      <c r="E71" s="46"/>
      <c r="F71" s="49"/>
      <c r="G71" s="47" t="str">
        <f t="shared" si="0"/>
        <v> </v>
      </c>
      <c r="H71" s="48">
        <f>IF(B71=0,"",(IF(ISNA(VLOOKUP(B71,League!$C$10:$C$162,1,FALSE)),"New","-")))</f>
      </c>
    </row>
    <row r="72" spans="1:8" ht="12.75">
      <c r="A72" s="44"/>
      <c r="B72" s="39"/>
      <c r="C72" s="44"/>
      <c r="D72" s="45"/>
      <c r="E72" s="46"/>
      <c r="F72" s="49"/>
      <c r="G72" s="47" t="str">
        <f t="shared" si="0"/>
        <v> </v>
      </c>
      <c r="H72" s="48">
        <f>IF(B72=0,"",(IF(ISNA(VLOOKUP(B72,League!$C$10:$C$162,1,FALSE)),"New","-")))</f>
      </c>
    </row>
    <row r="73" spans="1:8" ht="12.75">
      <c r="A73" s="44"/>
      <c r="B73" s="39"/>
      <c r="C73" s="44"/>
      <c r="D73" s="45"/>
      <c r="E73" s="46"/>
      <c r="F73" s="49"/>
      <c r="G73" s="47" t="str">
        <f t="shared" si="0"/>
        <v> </v>
      </c>
      <c r="H73" s="48">
        <f>IF(B73=0,"",(IF(ISNA(VLOOKUP(B73,League!$C$10:$C$162,1,FALSE)),"New","-")))</f>
      </c>
    </row>
    <row r="74" spans="1:8" ht="12.75">
      <c r="A74" s="44"/>
      <c r="B74" s="39"/>
      <c r="C74" s="44"/>
      <c r="D74" s="45"/>
      <c r="E74" s="46"/>
      <c r="F74" s="49"/>
      <c r="G74" s="47" t="str">
        <f t="shared" si="0"/>
        <v> </v>
      </c>
      <c r="H74" s="48">
        <f>IF(B74=0,"",(IF(ISNA(VLOOKUP(B74,League!$C$10:$C$162,1,FALSE)),"New","-")))</f>
      </c>
    </row>
    <row r="75" spans="1:8" ht="12.75">
      <c r="A75" s="44"/>
      <c r="B75" s="39"/>
      <c r="C75" s="44"/>
      <c r="D75" s="45"/>
      <c r="E75" s="46"/>
      <c r="F75" s="49"/>
      <c r="G75" s="47" t="str">
        <f aca="true" t="shared" si="1" ref="G75:G100">IF(ISBLANK(F75),IF(ISBLANK(E75)," ",E$10/E75*100),0)</f>
        <v> </v>
      </c>
      <c r="H75" s="48">
        <f>IF(B75=0,"",(IF(ISNA(VLOOKUP(B75,League!$C$10:$C$162,1,FALSE)),"New","-")))</f>
      </c>
    </row>
    <row r="76" spans="1:8" ht="12.75">
      <c r="A76" s="44"/>
      <c r="B76" s="39"/>
      <c r="C76" s="44"/>
      <c r="D76" s="45"/>
      <c r="E76" s="46"/>
      <c r="F76" s="49"/>
      <c r="G76" s="47" t="str">
        <f t="shared" si="1"/>
        <v> </v>
      </c>
      <c r="H76" s="48">
        <f>IF(B76=0,"",(IF(ISNA(VLOOKUP(B76,League!$C$10:$C$162,1,FALSE)),"New","-")))</f>
      </c>
    </row>
    <row r="77" spans="1:8" ht="12.75">
      <c r="A77" s="44"/>
      <c r="B77" s="39"/>
      <c r="C77" s="44"/>
      <c r="D77" s="45"/>
      <c r="E77" s="46"/>
      <c r="F77" s="49"/>
      <c r="G77" s="47" t="str">
        <f t="shared" si="1"/>
        <v> </v>
      </c>
      <c r="H77" s="48">
        <f>IF(B77=0,"",(IF(ISNA(VLOOKUP(B77,League!$C$10:$C$162,1,FALSE)),"New","-")))</f>
      </c>
    </row>
    <row r="78" spans="1:8" ht="12.75">
      <c r="A78" s="44"/>
      <c r="B78" s="39"/>
      <c r="C78" s="44"/>
      <c r="D78" s="45"/>
      <c r="E78" s="46"/>
      <c r="F78" s="49"/>
      <c r="G78" s="47" t="str">
        <f t="shared" si="1"/>
        <v> </v>
      </c>
      <c r="H78" s="48">
        <f>IF(B78=0,"",(IF(ISNA(VLOOKUP(B78,League!$C$10:$C$162,1,FALSE)),"New","-")))</f>
      </c>
    </row>
    <row r="79" spans="1:8" ht="12.75">
      <c r="A79" s="44"/>
      <c r="B79" s="39"/>
      <c r="C79" s="44"/>
      <c r="D79" s="45"/>
      <c r="E79" s="46"/>
      <c r="F79" s="49"/>
      <c r="G79" s="47" t="str">
        <f t="shared" si="1"/>
        <v> </v>
      </c>
      <c r="H79" s="48">
        <f>IF(B79=0,"",(IF(ISNA(VLOOKUP(B79,League!$C$10:$C$162,1,FALSE)),"New","-")))</f>
      </c>
    </row>
    <row r="80" spans="1:8" ht="12.75">
      <c r="A80" s="44"/>
      <c r="B80" s="39"/>
      <c r="C80" s="44"/>
      <c r="D80" s="45"/>
      <c r="E80" s="46"/>
      <c r="F80" s="49"/>
      <c r="G80" s="47" t="str">
        <f t="shared" si="1"/>
        <v> </v>
      </c>
      <c r="H80" s="48">
        <f>IF(B80=0,"",(IF(ISNA(VLOOKUP(B80,League!$C$10:$C$162,1,FALSE)),"New","-")))</f>
      </c>
    </row>
    <row r="81" spans="1:8" ht="12.75">
      <c r="A81" s="44"/>
      <c r="B81" s="39"/>
      <c r="C81" s="44"/>
      <c r="D81" s="45"/>
      <c r="E81" s="46"/>
      <c r="F81" s="49"/>
      <c r="G81" s="47" t="str">
        <f t="shared" si="1"/>
        <v> </v>
      </c>
      <c r="H81" s="48">
        <f>IF(B81=0,"",(IF(ISNA(VLOOKUP(B81,League!$C$10:$C$162,1,FALSE)),"New","-")))</f>
      </c>
    </row>
    <row r="82" spans="1:8" ht="12.75">
      <c r="A82" s="44"/>
      <c r="B82" s="39"/>
      <c r="C82" s="44"/>
      <c r="D82" s="45"/>
      <c r="E82" s="46"/>
      <c r="F82" s="49"/>
      <c r="G82" s="47" t="str">
        <f t="shared" si="1"/>
        <v> </v>
      </c>
      <c r="H82" s="48">
        <f>IF(B82=0,"",(IF(ISNA(VLOOKUP(B82,League!$C$10:$C$162,1,FALSE)),"New","-")))</f>
      </c>
    </row>
    <row r="83" spans="1:8" ht="12.75">
      <c r="A83" s="44"/>
      <c r="B83" s="39"/>
      <c r="C83" s="44"/>
      <c r="D83" s="45"/>
      <c r="E83" s="46"/>
      <c r="F83" s="49"/>
      <c r="G83" s="47" t="str">
        <f t="shared" si="1"/>
        <v> </v>
      </c>
      <c r="H83" s="48">
        <f>IF(B83=0,"",(IF(ISNA(VLOOKUP(B83,League!$C$10:$C$162,1,FALSE)),"New","-")))</f>
      </c>
    </row>
    <row r="84" spans="1:8" ht="12.75">
      <c r="A84" s="44"/>
      <c r="B84" s="39"/>
      <c r="C84" s="44"/>
      <c r="D84" s="45"/>
      <c r="E84" s="46"/>
      <c r="F84" s="49"/>
      <c r="G84" s="47" t="str">
        <f t="shared" si="1"/>
        <v> </v>
      </c>
      <c r="H84" s="48">
        <f>IF(B84=0,"",(IF(ISNA(VLOOKUP(B84,League!$C$10:$C$162,1,FALSE)),"New","-")))</f>
      </c>
    </row>
    <row r="85" spans="1:8" ht="12.75">
      <c r="A85" s="44"/>
      <c r="B85" s="39"/>
      <c r="C85" s="44"/>
      <c r="D85" s="45"/>
      <c r="E85" s="46"/>
      <c r="F85" s="49"/>
      <c r="G85" s="47" t="str">
        <f t="shared" si="1"/>
        <v> </v>
      </c>
      <c r="H85" s="48">
        <f>IF(B85=0,"",(IF(ISNA(VLOOKUP(B85,League!$C$10:$C$162,1,FALSE)),"New","-")))</f>
      </c>
    </row>
    <row r="86" spans="1:8" ht="12.75">
      <c r="A86" s="44"/>
      <c r="B86" s="39"/>
      <c r="C86" s="44"/>
      <c r="D86" s="45"/>
      <c r="E86" s="46"/>
      <c r="F86" s="49"/>
      <c r="G86" s="47" t="str">
        <f t="shared" si="1"/>
        <v> </v>
      </c>
      <c r="H86" s="48">
        <f>IF(B86=0,"",(IF(ISNA(VLOOKUP(B86,League!$C$10:$C$162,1,FALSE)),"New","-")))</f>
      </c>
    </row>
    <row r="87" spans="1:8" ht="12.75">
      <c r="A87" s="44"/>
      <c r="B87" s="39"/>
      <c r="C87" s="44"/>
      <c r="D87" s="45"/>
      <c r="E87" s="46"/>
      <c r="F87" s="49"/>
      <c r="G87" s="47" t="str">
        <f t="shared" si="1"/>
        <v> </v>
      </c>
      <c r="H87" s="48">
        <f>IF(B87=0,"",(IF(ISNA(VLOOKUP(B87,League!$C$10:$C$162,1,FALSE)),"New","-")))</f>
      </c>
    </row>
    <row r="88" spans="1:8" ht="12.75">
      <c r="A88" s="44"/>
      <c r="B88" s="39"/>
      <c r="C88" s="44"/>
      <c r="D88" s="45"/>
      <c r="E88" s="46"/>
      <c r="F88" s="49"/>
      <c r="G88" s="47" t="str">
        <f t="shared" si="1"/>
        <v> </v>
      </c>
      <c r="H88" s="48">
        <f>IF(B88=0,"",(IF(ISNA(VLOOKUP(B88,League!$C$10:$C$162,1,FALSE)),"New","-")))</f>
      </c>
    </row>
    <row r="89" spans="1:8" ht="12.75">
      <c r="A89" s="44"/>
      <c r="B89" s="39"/>
      <c r="C89" s="44"/>
      <c r="D89" s="45"/>
      <c r="E89" s="46"/>
      <c r="F89" s="49"/>
      <c r="G89" s="47" t="str">
        <f t="shared" si="1"/>
        <v> </v>
      </c>
      <c r="H89" s="48">
        <f>IF(B89=0,"",(IF(ISNA(VLOOKUP(B89,League!$C$10:$C$162,1,FALSE)),"New","-")))</f>
      </c>
    </row>
    <row r="90" spans="1:8" ht="12.75">
      <c r="A90" s="44"/>
      <c r="B90" s="39"/>
      <c r="C90" s="44"/>
      <c r="D90" s="45"/>
      <c r="E90" s="46"/>
      <c r="F90" s="49"/>
      <c r="G90" s="47" t="str">
        <f t="shared" si="1"/>
        <v> </v>
      </c>
      <c r="H90" s="48">
        <f>IF(B90=0,"",(IF(ISNA(VLOOKUP(B90,League!$C$10:$C$162,1,FALSE)),"New","-")))</f>
      </c>
    </row>
    <row r="91" spans="1:8" ht="12.75">
      <c r="A91" s="44"/>
      <c r="B91" s="39"/>
      <c r="C91" s="44"/>
      <c r="D91" s="45"/>
      <c r="E91" s="46"/>
      <c r="F91" s="49"/>
      <c r="G91" s="47" t="str">
        <f t="shared" si="1"/>
        <v> </v>
      </c>
      <c r="H91" s="48">
        <f>IF(B91=0,"",(IF(ISNA(VLOOKUP(B91,League!$C$10:$C$162,1,FALSE)),"New","-")))</f>
      </c>
    </row>
    <row r="92" spans="1:8" ht="12.75">
      <c r="A92" s="44"/>
      <c r="B92" s="39"/>
      <c r="C92" s="44"/>
      <c r="D92" s="45"/>
      <c r="E92" s="46"/>
      <c r="F92" s="49"/>
      <c r="G92" s="47" t="str">
        <f t="shared" si="1"/>
        <v> </v>
      </c>
      <c r="H92" s="48">
        <f>IF(B92=0,"",(IF(ISNA(VLOOKUP(B92,League!$C$10:$C$162,1,FALSE)),"New","-")))</f>
      </c>
    </row>
    <row r="93" spans="1:8" ht="12.75">
      <c r="A93" s="44"/>
      <c r="B93" s="39"/>
      <c r="C93" s="44"/>
      <c r="D93" s="45"/>
      <c r="E93" s="46"/>
      <c r="F93" s="49"/>
      <c r="G93" s="47" t="str">
        <f t="shared" si="1"/>
        <v> </v>
      </c>
      <c r="H93" s="48">
        <f>IF(B93=0,"",(IF(ISNA(VLOOKUP(B93,League!$C$10:$C$162,1,FALSE)),"New","-")))</f>
      </c>
    </row>
    <row r="94" spans="1:8" ht="12.75">
      <c r="A94" s="44"/>
      <c r="B94" s="39"/>
      <c r="C94" s="44"/>
      <c r="D94" s="45"/>
      <c r="E94" s="46"/>
      <c r="F94" s="49"/>
      <c r="G94" s="47" t="str">
        <f t="shared" si="1"/>
        <v> </v>
      </c>
      <c r="H94" s="48">
        <f>IF(B94=0,"",(IF(ISNA(VLOOKUP(B94,League!$C$10:$C$162,1,FALSE)),"New","-")))</f>
      </c>
    </row>
    <row r="95" spans="1:8" ht="12.75">
      <c r="A95" s="44"/>
      <c r="B95" s="39"/>
      <c r="C95" s="44"/>
      <c r="D95" s="45"/>
      <c r="E95" s="46"/>
      <c r="F95" s="49"/>
      <c r="G95" s="47" t="str">
        <f t="shared" si="1"/>
        <v> </v>
      </c>
      <c r="H95" s="48">
        <f>IF(B95=0,"",(IF(ISNA(VLOOKUP(B95,League!$C$10:$C$162,1,FALSE)),"New","-")))</f>
      </c>
    </row>
    <row r="96" spans="1:8" ht="12.75">
      <c r="A96" s="44"/>
      <c r="B96" s="39"/>
      <c r="C96" s="44"/>
      <c r="D96" s="45"/>
      <c r="E96" s="46"/>
      <c r="F96" s="49"/>
      <c r="G96" s="47" t="str">
        <f t="shared" si="1"/>
        <v> </v>
      </c>
      <c r="H96" s="48">
        <f>IF(B96=0,"",(IF(ISNA(VLOOKUP(B96,League!$C$10:$C$162,1,FALSE)),"New","-")))</f>
      </c>
    </row>
    <row r="97" spans="1:8" ht="12.75">
      <c r="A97" s="44"/>
      <c r="B97" s="39"/>
      <c r="C97" s="44"/>
      <c r="D97" s="45"/>
      <c r="E97" s="46"/>
      <c r="F97" s="49"/>
      <c r="G97" s="47" t="str">
        <f t="shared" si="1"/>
        <v> </v>
      </c>
      <c r="H97" s="48">
        <f>IF(B97=0,"",(IF(ISNA(VLOOKUP(B97,League!$C$10:$C$162,1,FALSE)),"New","-")))</f>
      </c>
    </row>
    <row r="98" spans="1:8" ht="12.75">
      <c r="A98" s="44"/>
      <c r="B98" s="39"/>
      <c r="C98" s="44"/>
      <c r="D98" s="45"/>
      <c r="E98" s="46"/>
      <c r="F98" s="49"/>
      <c r="G98" s="47" t="str">
        <f t="shared" si="1"/>
        <v> </v>
      </c>
      <c r="H98" s="48">
        <f>IF(B98=0,"",(IF(ISNA(VLOOKUP(B98,League!$C$10:$C$162,1,FALSE)),"New","-")))</f>
      </c>
    </row>
    <row r="99" spans="1:8" ht="12.75">
      <c r="A99" s="44"/>
      <c r="B99" s="39"/>
      <c r="C99" s="44"/>
      <c r="D99" s="45"/>
      <c r="E99" s="46"/>
      <c r="F99" s="49"/>
      <c r="G99" s="47" t="str">
        <f t="shared" si="1"/>
        <v> </v>
      </c>
      <c r="H99" s="48">
        <f>IF(B99=0,"",(IF(ISNA(VLOOKUP(B99,League!$C$10:$C$162,1,FALSE)),"New","-")))</f>
      </c>
    </row>
    <row r="100" spans="1:8" ht="12.75">
      <c r="A100" s="44"/>
      <c r="B100" s="39"/>
      <c r="C100" s="44"/>
      <c r="D100" s="45"/>
      <c r="E100" s="46"/>
      <c r="F100" s="49"/>
      <c r="G100" s="47" t="str">
        <f t="shared" si="1"/>
        <v> </v>
      </c>
      <c r="H100" s="48">
        <f>IF(B100=0,"",(IF(ISNA(VLOOKUP(B100,League!$C$10:$C$162,1,FALSE)),"New","-")))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">
      <selection activeCell="D19" sqref="D19"/>
    </sheetView>
  </sheetViews>
  <sheetFormatPr defaultColWidth="9.140625" defaultRowHeight="12.75"/>
  <cols>
    <col min="1" max="1" width="9.57421875" style="38" customWidth="1"/>
    <col min="2" max="2" width="28.28125" style="38" customWidth="1"/>
    <col min="3" max="4" width="9.140625" style="38" customWidth="1"/>
    <col min="5" max="5" width="12.28125" style="38" customWidth="1"/>
    <col min="6" max="7" width="9.140625" style="38" customWidth="1"/>
    <col min="8" max="8" width="6.28125" style="38" customWidth="1"/>
    <col min="9" max="16384" width="9.140625" style="38" customWidth="1"/>
  </cols>
  <sheetData>
    <row r="1" spans="1:8" ht="36" customHeight="1">
      <c r="A1" s="93" t="str">
        <f>Title!A1</f>
        <v>Kent Orienteering League 2008/9 - Middle Distance Competition           Light Green</v>
      </c>
      <c r="B1" s="93"/>
      <c r="C1" s="93"/>
      <c r="D1" s="93"/>
      <c r="E1" s="93"/>
      <c r="F1" s="93"/>
      <c r="G1" s="93"/>
      <c r="H1" s="93"/>
    </row>
    <row r="3" spans="1:2" ht="12.75">
      <c r="A3" s="5"/>
      <c r="B3" s="6" t="s">
        <v>33</v>
      </c>
    </row>
    <row r="4" spans="1:2" ht="12.75">
      <c r="A4" s="39" t="s">
        <v>40</v>
      </c>
      <c r="B4" s="61">
        <v>39949</v>
      </c>
    </row>
    <row r="5" spans="1:2" ht="12.75">
      <c r="A5" s="39" t="s">
        <v>5</v>
      </c>
      <c r="B5" s="65" t="s">
        <v>301</v>
      </c>
    </row>
    <row r="6" spans="1:2" ht="12.75">
      <c r="A6" s="39" t="s">
        <v>7</v>
      </c>
      <c r="B6" s="65" t="s">
        <v>302</v>
      </c>
    </row>
    <row r="7" spans="1:8" ht="12.75">
      <c r="A7" s="39" t="s">
        <v>6</v>
      </c>
      <c r="B7" s="65" t="s">
        <v>166</v>
      </c>
      <c r="E7" s="38" t="s">
        <v>39</v>
      </c>
      <c r="G7" s="2"/>
      <c r="H7" s="40" t="str">
        <f>IF(B7=0,"",(IF(ISNA(VLOOKUP(B7,League!$C$10:$C$162,1,FALSE)),"New","-")))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37</v>
      </c>
      <c r="G9" s="10" t="s">
        <v>36</v>
      </c>
      <c r="H9" s="10" t="s">
        <v>38</v>
      </c>
    </row>
    <row r="10" spans="1:8" ht="13.5" thickTop="1">
      <c r="A10" s="41">
        <v>1</v>
      </c>
      <c r="B10" s="28" t="s">
        <v>242</v>
      </c>
      <c r="C10" s="27" t="s">
        <v>83</v>
      </c>
      <c r="D10" s="29" t="s">
        <v>61</v>
      </c>
      <c r="E10" s="30">
        <v>0.02003472222222222</v>
      </c>
      <c r="F10" s="31"/>
      <c r="G10" s="42">
        <f>IF(ISBLANK(F10),IF(ISBLANK(E10)," ",E$10/E10*100),0)</f>
        <v>100</v>
      </c>
      <c r="H10" s="43" t="str">
        <f>IF(B10=0,"",(IF(ISNA(VLOOKUP(B10,League!$C$10:$C$162,1,FALSE)),"New","-")))</f>
        <v>-</v>
      </c>
    </row>
    <row r="11" spans="1:8" ht="12.75">
      <c r="A11" s="44">
        <v>2</v>
      </c>
      <c r="B11" s="23" t="s">
        <v>243</v>
      </c>
      <c r="C11" s="24" t="s">
        <v>63</v>
      </c>
      <c r="D11" s="33" t="s">
        <v>61</v>
      </c>
      <c r="E11" s="34">
        <v>0.02525462962962963</v>
      </c>
      <c r="F11" s="35"/>
      <c r="G11" s="47">
        <f aca="true" t="shared" si="0" ref="G11:G74">IF(ISBLANK(F11),IF(ISBLANK(E11)," ",E$10/E11*100),0)</f>
        <v>79.3308890925756</v>
      </c>
      <c r="H11" s="48" t="str">
        <f>IF(B11=0,"",(IF(ISNA(VLOOKUP(B11,League!$C$10:$C$162,1,FALSE)),"New","-")))</f>
        <v>-</v>
      </c>
    </row>
    <row r="12" spans="1:8" ht="12.75">
      <c r="A12" s="44">
        <v>3</v>
      </c>
      <c r="B12" s="23" t="s">
        <v>108</v>
      </c>
      <c r="C12" s="24" t="s">
        <v>109</v>
      </c>
      <c r="D12" s="33" t="s">
        <v>61</v>
      </c>
      <c r="E12" s="34">
        <v>0.026724537037037036</v>
      </c>
      <c r="F12" s="35"/>
      <c r="G12" s="47">
        <f t="shared" si="0"/>
        <v>74.96751840623647</v>
      </c>
      <c r="H12" s="48" t="str">
        <f>IF(B12=0,"",(IF(ISNA(VLOOKUP(B12,League!$C$10:$C$162,1,FALSE)),"New","-")))</f>
        <v>-</v>
      </c>
    </row>
    <row r="13" spans="1:8" ht="12.75">
      <c r="A13" s="44">
        <v>4</v>
      </c>
      <c r="B13" s="32" t="s">
        <v>241</v>
      </c>
      <c r="C13" s="24" t="s">
        <v>89</v>
      </c>
      <c r="D13" s="33" t="s">
        <v>66</v>
      </c>
      <c r="E13" s="34">
        <v>0.02766203703703704</v>
      </c>
      <c r="F13" s="35"/>
      <c r="G13" s="47">
        <f t="shared" si="0"/>
        <v>72.42677824267781</v>
      </c>
      <c r="H13" s="48" t="str">
        <f>IF(B13=0,"",(IF(ISNA(VLOOKUP(B13,League!$C$10:$C$162,1,FALSE)),"New","-")))</f>
        <v>-</v>
      </c>
    </row>
    <row r="14" spans="1:8" ht="12.75">
      <c r="A14" s="44">
        <v>5</v>
      </c>
      <c r="B14" s="32" t="s">
        <v>260</v>
      </c>
      <c r="C14" s="24" t="s">
        <v>109</v>
      </c>
      <c r="D14" s="33" t="s">
        <v>61</v>
      </c>
      <c r="E14" s="34">
        <v>0.027824074074074074</v>
      </c>
      <c r="F14" s="35"/>
      <c r="G14" s="47">
        <f t="shared" si="0"/>
        <v>72.00499168053244</v>
      </c>
      <c r="H14" s="48" t="str">
        <f>IF(B14=0,"",(IF(ISNA(VLOOKUP(B14,League!$C$10:$C$162,1,FALSE)),"New","-")))</f>
        <v>-</v>
      </c>
    </row>
    <row r="15" spans="1:8" ht="12.75">
      <c r="A15" s="44">
        <v>6</v>
      </c>
      <c r="B15" s="23" t="s">
        <v>294</v>
      </c>
      <c r="C15" s="24" t="s">
        <v>109</v>
      </c>
      <c r="D15" s="33" t="s">
        <v>284</v>
      </c>
      <c r="E15" s="34">
        <v>0.028182870370370372</v>
      </c>
      <c r="F15" s="35"/>
      <c r="G15" s="47">
        <f t="shared" si="0"/>
        <v>71.08829568788501</v>
      </c>
      <c r="H15" s="48" t="str">
        <f>IF(B15=0,"",(IF(ISNA(VLOOKUP(B15,League!$C$10:$C$162,1,FALSE)),"New","-")))</f>
        <v>New</v>
      </c>
    </row>
    <row r="16" spans="1:8" ht="12.75">
      <c r="A16" s="44">
        <v>7</v>
      </c>
      <c r="B16" s="32" t="s">
        <v>287</v>
      </c>
      <c r="C16" s="24" t="s">
        <v>60</v>
      </c>
      <c r="D16" s="33" t="s">
        <v>284</v>
      </c>
      <c r="E16" s="34">
        <v>0.028587962962962964</v>
      </c>
      <c r="F16" s="35"/>
      <c r="G16" s="47">
        <f t="shared" si="0"/>
        <v>70.08097165991902</v>
      </c>
      <c r="H16" s="48" t="str">
        <f>IF(B16=0,"",(IF(ISNA(VLOOKUP(B16,League!$C$10:$C$162,1,FALSE)),"New","-")))</f>
        <v>New</v>
      </c>
    </row>
    <row r="17" spans="1:8" ht="12.75">
      <c r="A17" s="44">
        <v>8</v>
      </c>
      <c r="B17" s="32" t="s">
        <v>244</v>
      </c>
      <c r="C17" s="24" t="s">
        <v>68</v>
      </c>
      <c r="D17" s="33" t="s">
        <v>284</v>
      </c>
      <c r="E17" s="34">
        <v>0.029027777777777777</v>
      </c>
      <c r="F17" s="36"/>
      <c r="G17" s="47">
        <f t="shared" si="0"/>
        <v>69.01913875598086</v>
      </c>
      <c r="H17" s="48" t="str">
        <f>IF(B17=0,"",(IF(ISNA(VLOOKUP(B17,League!$C$10:$C$162,1,FALSE)),"New","-")))</f>
        <v>-</v>
      </c>
    </row>
    <row r="18" spans="1:8" ht="12.75">
      <c r="A18" s="44">
        <v>9</v>
      </c>
      <c r="B18" s="32" t="s">
        <v>280</v>
      </c>
      <c r="C18" s="24" t="s">
        <v>70</v>
      </c>
      <c r="D18" s="33" t="s">
        <v>61</v>
      </c>
      <c r="E18" s="34">
        <v>0.031099537037037037</v>
      </c>
      <c r="F18" s="36"/>
      <c r="G18" s="47">
        <f t="shared" si="0"/>
        <v>64.42128768142909</v>
      </c>
      <c r="H18" s="48" t="str">
        <f>IF(B18=0,"",(IF(ISNA(VLOOKUP(B18,League!$C$10:$C$162,1,FALSE)),"New","-")))</f>
        <v>-</v>
      </c>
    </row>
    <row r="19" spans="1:8" ht="12.75">
      <c r="A19" s="44">
        <v>10</v>
      </c>
      <c r="B19" s="32" t="s">
        <v>286</v>
      </c>
      <c r="C19" s="24" t="s">
        <v>132</v>
      </c>
      <c r="D19" s="33" t="s">
        <v>61</v>
      </c>
      <c r="E19" s="34">
        <v>0.03209490740740741</v>
      </c>
      <c r="F19" s="36"/>
      <c r="G19" s="47">
        <f t="shared" si="0"/>
        <v>62.42336819329245</v>
      </c>
      <c r="H19" s="48" t="str">
        <f>IF(B19=0,"",(IF(ISNA(VLOOKUP(B19,League!$C$10:$C$162,1,FALSE)),"New","-")))</f>
        <v>-</v>
      </c>
    </row>
    <row r="20" spans="1:8" ht="12.75">
      <c r="A20" s="44">
        <v>11</v>
      </c>
      <c r="B20" s="23" t="s">
        <v>296</v>
      </c>
      <c r="C20" s="24" t="s">
        <v>272</v>
      </c>
      <c r="D20" s="33" t="s">
        <v>61</v>
      </c>
      <c r="E20" s="34">
        <v>0.03451388888888889</v>
      </c>
      <c r="F20" s="36" t="s">
        <v>237</v>
      </c>
      <c r="G20" s="47">
        <f t="shared" si="0"/>
        <v>0</v>
      </c>
      <c r="H20" s="48" t="str">
        <f>IF(B20=0,"",(IF(ISNA(VLOOKUP(B20,League!$C$10:$C$162,1,FALSE)),"New","-")))</f>
        <v>-</v>
      </c>
    </row>
    <row r="21" spans="1:8" ht="12.75">
      <c r="A21" s="44">
        <v>12</v>
      </c>
      <c r="B21" s="32" t="s">
        <v>270</v>
      </c>
      <c r="C21" s="24" t="s">
        <v>109</v>
      </c>
      <c r="D21" s="33" t="s">
        <v>61</v>
      </c>
      <c r="E21" s="34">
        <v>0.03491898148148148</v>
      </c>
      <c r="F21" s="36" t="s">
        <v>237</v>
      </c>
      <c r="G21" s="47">
        <f t="shared" si="0"/>
        <v>0</v>
      </c>
      <c r="H21" s="48" t="str">
        <f>IF(B21=0,"",(IF(ISNA(VLOOKUP(B21,League!$C$10:$C$162,1,FALSE)),"New","-")))</f>
        <v>-</v>
      </c>
    </row>
    <row r="22" spans="1:8" ht="12.75">
      <c r="A22" s="44">
        <v>13</v>
      </c>
      <c r="B22" s="32" t="s">
        <v>281</v>
      </c>
      <c r="C22" s="24" t="s">
        <v>63</v>
      </c>
      <c r="D22" s="33" t="s">
        <v>66</v>
      </c>
      <c r="E22" s="34">
        <v>0.0349537037037037</v>
      </c>
      <c r="F22" s="36"/>
      <c r="G22" s="47">
        <f t="shared" si="0"/>
        <v>57.31788079470198</v>
      </c>
      <c r="H22" s="48" t="str">
        <f>IF(B22=0,"",(IF(ISNA(VLOOKUP(B22,League!$C$10:$C$162,1,FALSE)),"New","-")))</f>
        <v>-</v>
      </c>
    </row>
    <row r="23" spans="1:8" ht="12.75">
      <c r="A23" s="44">
        <v>14</v>
      </c>
      <c r="B23" s="32" t="s">
        <v>269</v>
      </c>
      <c r="C23" s="24" t="s">
        <v>85</v>
      </c>
      <c r="D23" s="33" t="s">
        <v>61</v>
      </c>
      <c r="E23" s="34">
        <v>0.03657407407407407</v>
      </c>
      <c r="F23" s="36"/>
      <c r="G23" s="47">
        <f t="shared" si="0"/>
        <v>54.77848101265823</v>
      </c>
      <c r="H23" s="48" t="str">
        <f>IF(B23=0,"",(IF(ISNA(VLOOKUP(B23,League!$C$10:$C$162,1,FALSE)),"New","-")))</f>
        <v>-</v>
      </c>
    </row>
    <row r="24" spans="1:8" ht="12.75">
      <c r="A24" s="44">
        <v>15</v>
      </c>
      <c r="B24" s="32" t="s">
        <v>268</v>
      </c>
      <c r="C24" s="24" t="s">
        <v>85</v>
      </c>
      <c r="D24" s="33" t="s">
        <v>61</v>
      </c>
      <c r="E24" s="34">
        <v>0.03666666666666667</v>
      </c>
      <c r="F24" s="36"/>
      <c r="G24" s="47">
        <f t="shared" si="0"/>
        <v>54.640151515151516</v>
      </c>
      <c r="H24" s="48" t="str">
        <f>IF(B24=0,"",(IF(ISNA(VLOOKUP(B24,League!$C$10:$C$162,1,FALSE)),"New","-")))</f>
        <v>-</v>
      </c>
    </row>
    <row r="25" spans="1:8" ht="12.75">
      <c r="A25" s="44">
        <v>16</v>
      </c>
      <c r="B25" s="32" t="s">
        <v>285</v>
      </c>
      <c r="C25" s="24" t="s">
        <v>102</v>
      </c>
      <c r="D25" s="33" t="s">
        <v>96</v>
      </c>
      <c r="E25" s="34">
        <v>0.039247685185185184</v>
      </c>
      <c r="F25" s="36"/>
      <c r="G25" s="47">
        <f t="shared" si="0"/>
        <v>51.04688882335594</v>
      </c>
      <c r="H25" s="48" t="str">
        <f>IF(B25=0,"",(IF(ISNA(VLOOKUP(B25,League!$C$10:$C$162,1,FALSE)),"New","-")))</f>
        <v>-</v>
      </c>
    </row>
    <row r="26" spans="1:8" ht="12.75">
      <c r="A26" s="44">
        <v>17</v>
      </c>
      <c r="B26" s="32" t="s">
        <v>282</v>
      </c>
      <c r="C26" s="24" t="s">
        <v>85</v>
      </c>
      <c r="D26" s="33" t="s">
        <v>66</v>
      </c>
      <c r="E26" s="34">
        <v>0.04034722222222222</v>
      </c>
      <c r="F26" s="36"/>
      <c r="G26" s="47">
        <f t="shared" si="0"/>
        <v>49.65576592082616</v>
      </c>
      <c r="H26" s="48" t="str">
        <f>IF(B26=0,"",(IF(ISNA(VLOOKUP(B26,League!$C$10:$C$162,1,FALSE)),"New","-")))</f>
        <v>New</v>
      </c>
    </row>
    <row r="27" spans="1:8" ht="12.75">
      <c r="A27" s="44">
        <v>18</v>
      </c>
      <c r="B27" s="32" t="s">
        <v>290</v>
      </c>
      <c r="C27" s="24" t="s">
        <v>63</v>
      </c>
      <c r="D27" s="33" t="s">
        <v>284</v>
      </c>
      <c r="E27" s="34">
        <v>0.04756944444444444</v>
      </c>
      <c r="F27" s="36"/>
      <c r="G27" s="47">
        <f t="shared" si="0"/>
        <v>42.11678832116788</v>
      </c>
      <c r="H27" s="48" t="str">
        <f>IF(B27=0,"",(IF(ISNA(VLOOKUP(B27,League!$C$10:$C$162,1,FALSE)),"New","-")))</f>
        <v>-</v>
      </c>
    </row>
    <row r="28" spans="1:8" ht="12.75">
      <c r="A28" s="44">
        <v>19</v>
      </c>
      <c r="B28" s="32" t="s">
        <v>292</v>
      </c>
      <c r="C28" s="24" t="s">
        <v>212</v>
      </c>
      <c r="D28" s="33" t="s">
        <v>284</v>
      </c>
      <c r="E28" s="34">
        <v>0.048761574074074075</v>
      </c>
      <c r="F28" s="37"/>
      <c r="G28" s="47">
        <f t="shared" si="0"/>
        <v>41.087111322098266</v>
      </c>
      <c r="H28" s="48" t="str">
        <f>IF(B28=0,"",(IF(ISNA(VLOOKUP(B28,League!$C$10:$C$162,1,FALSE)),"New","-")))</f>
        <v>New</v>
      </c>
    </row>
    <row r="29" spans="1:8" ht="12.75">
      <c r="A29" s="44">
        <v>20</v>
      </c>
      <c r="B29" s="32" t="s">
        <v>291</v>
      </c>
      <c r="C29" s="24" t="s">
        <v>68</v>
      </c>
      <c r="D29" s="33" t="s">
        <v>284</v>
      </c>
      <c r="E29" s="34">
        <v>0.04880787037037037</v>
      </c>
      <c r="F29" s="36"/>
      <c r="G29" s="47">
        <f t="shared" si="0"/>
        <v>41.048138487076116</v>
      </c>
      <c r="H29" s="48" t="str">
        <f>IF(B29=0,"",(IF(ISNA(VLOOKUP(B29,League!$C$10:$C$162,1,FALSE)),"New","-")))</f>
        <v>New</v>
      </c>
    </row>
    <row r="30" spans="1:8" ht="12.75">
      <c r="A30" s="44">
        <v>21</v>
      </c>
      <c r="B30" s="23" t="s">
        <v>293</v>
      </c>
      <c r="C30" s="24" t="s">
        <v>76</v>
      </c>
      <c r="D30" s="33" t="s">
        <v>61</v>
      </c>
      <c r="E30" s="34">
        <v>0.04978009259259259</v>
      </c>
      <c r="F30" s="36"/>
      <c r="G30" s="47">
        <f t="shared" si="0"/>
        <v>40.246454312950476</v>
      </c>
      <c r="H30" s="48" t="str">
        <f>IF(B30=0,"",(IF(ISNA(VLOOKUP(B30,League!$C$10:$C$162,1,FALSE)),"New","-")))</f>
        <v>-</v>
      </c>
    </row>
    <row r="31" spans="1:8" ht="12.75">
      <c r="A31" s="44">
        <v>22</v>
      </c>
      <c r="B31" s="23" t="s">
        <v>265</v>
      </c>
      <c r="C31" s="24" t="s">
        <v>68</v>
      </c>
      <c r="D31" s="33" t="s">
        <v>284</v>
      </c>
      <c r="E31" s="34">
        <v>0.05028935185185185</v>
      </c>
      <c r="F31" s="36"/>
      <c r="G31" s="47">
        <f t="shared" si="0"/>
        <v>39.838895281933254</v>
      </c>
      <c r="H31" s="48" t="str">
        <f>IF(B31=0,"",(IF(ISNA(VLOOKUP(B31,League!$C$10:$C$162,1,FALSE)),"New","-")))</f>
        <v>-</v>
      </c>
    </row>
    <row r="32" spans="1:8" ht="12.75">
      <c r="A32" s="44">
        <v>23</v>
      </c>
      <c r="B32" s="32" t="s">
        <v>274</v>
      </c>
      <c r="C32" s="24" t="s">
        <v>63</v>
      </c>
      <c r="D32" s="33" t="s">
        <v>61</v>
      </c>
      <c r="E32" s="34">
        <v>0.051145833333333335</v>
      </c>
      <c r="F32" s="36"/>
      <c r="G32" s="47">
        <f t="shared" si="0"/>
        <v>39.171758316361164</v>
      </c>
      <c r="H32" s="48" t="str">
        <f>IF(B32=0,"",(IF(ISNA(VLOOKUP(B32,League!$C$10:$C$162,1,FALSE)),"New","-")))</f>
        <v>-</v>
      </c>
    </row>
    <row r="33" spans="1:8" ht="12.75">
      <c r="A33" s="44">
        <v>24</v>
      </c>
      <c r="B33" s="32" t="s">
        <v>289</v>
      </c>
      <c r="C33" s="24" t="s">
        <v>226</v>
      </c>
      <c r="D33" s="33" t="s">
        <v>284</v>
      </c>
      <c r="E33" s="34">
        <v>0.06398148148148149</v>
      </c>
      <c r="F33" s="36"/>
      <c r="G33" s="47">
        <f t="shared" si="0"/>
        <v>31.313314037626622</v>
      </c>
      <c r="H33" s="48" t="str">
        <f>IF(B33=0,"",(IF(ISNA(VLOOKUP(B33,League!$C$10:$C$162,1,FALSE)),"New","-")))</f>
        <v>New</v>
      </c>
    </row>
    <row r="34" spans="1:8" ht="12.75">
      <c r="A34" s="44">
        <v>25</v>
      </c>
      <c r="B34" s="23" t="s">
        <v>295</v>
      </c>
      <c r="C34" s="24" t="s">
        <v>149</v>
      </c>
      <c r="D34" s="33" t="s">
        <v>61</v>
      </c>
      <c r="E34" s="34">
        <v>0.07270833333333333</v>
      </c>
      <c r="F34" s="36"/>
      <c r="G34" s="47">
        <f t="shared" si="0"/>
        <v>27.554918815663797</v>
      </c>
      <c r="H34" s="48" t="str">
        <f>IF(B34=0,"",(IF(ISNA(VLOOKUP(B34,League!$C$10:$C$162,1,FALSE)),"New","-")))</f>
        <v>-</v>
      </c>
    </row>
    <row r="35" spans="1:8" ht="12.75">
      <c r="A35" s="44">
        <v>26</v>
      </c>
      <c r="B35" s="32" t="s">
        <v>288</v>
      </c>
      <c r="C35" s="24" t="s">
        <v>76</v>
      </c>
      <c r="D35" s="33" t="s">
        <v>284</v>
      </c>
      <c r="E35" s="34">
        <v>0.08668981481481482</v>
      </c>
      <c r="F35" s="36"/>
      <c r="G35" s="47">
        <f t="shared" si="0"/>
        <v>23.110814419225633</v>
      </c>
      <c r="H35" s="48" t="str">
        <f>IF(B35=0,"",(IF(ISNA(VLOOKUP(B35,League!$C$10:$C$162,1,FALSE)),"New","-")))</f>
        <v>New</v>
      </c>
    </row>
    <row r="36" spans="1:8" ht="12.75">
      <c r="A36" s="44">
        <v>27</v>
      </c>
      <c r="B36" s="32" t="s">
        <v>283</v>
      </c>
      <c r="C36" s="24" t="s">
        <v>128</v>
      </c>
      <c r="D36" s="33" t="s">
        <v>284</v>
      </c>
      <c r="E36" s="34"/>
      <c r="F36" s="36"/>
      <c r="G36" s="47" t="str">
        <f t="shared" si="0"/>
        <v> </v>
      </c>
      <c r="H36" s="48" t="str">
        <f>IF(B36=0,"",(IF(ISNA(VLOOKUP(B36,League!$C$10:$C$162,1,FALSE)),"New","-")))</f>
        <v>New</v>
      </c>
    </row>
    <row r="37" spans="1:8" ht="12.75">
      <c r="A37" s="44">
        <v>28</v>
      </c>
      <c r="B37" s="23"/>
      <c r="C37" s="24"/>
      <c r="D37" s="33"/>
      <c r="E37" s="34"/>
      <c r="F37" s="36"/>
      <c r="G37" s="47" t="str">
        <f t="shared" si="0"/>
        <v> </v>
      </c>
      <c r="H37" s="48">
        <f>IF(B37=0,"",(IF(ISNA(VLOOKUP(B37,League!$C$10:$C$162,1,FALSE)),"New","-")))</f>
      </c>
    </row>
    <row r="38" spans="1:8" ht="12.75">
      <c r="A38" s="44">
        <v>29</v>
      </c>
      <c r="B38" s="23"/>
      <c r="C38" s="24"/>
      <c r="D38" s="33"/>
      <c r="E38" s="34"/>
      <c r="F38" s="36"/>
      <c r="G38" s="47" t="str">
        <f t="shared" si="0"/>
        <v> </v>
      </c>
      <c r="H38" s="48">
        <f>IF(B38=0,"",(IF(ISNA(VLOOKUP(B38,League!$C$10:$C$162,1,FALSE)),"New","-")))</f>
      </c>
    </row>
    <row r="39" spans="1:8" ht="12.75">
      <c r="A39" s="44">
        <v>30</v>
      </c>
      <c r="B39" s="23"/>
      <c r="C39" s="24"/>
      <c r="D39" s="33"/>
      <c r="E39" s="34"/>
      <c r="F39" s="36"/>
      <c r="G39" s="47" t="str">
        <f t="shared" si="0"/>
        <v> </v>
      </c>
      <c r="H39" s="48">
        <f>IF(B39=0,"",(IF(ISNA(VLOOKUP(B39,League!$C$10:$C$162,1,FALSE)),"New","-")))</f>
      </c>
    </row>
    <row r="40" spans="1:8" ht="12.75">
      <c r="A40" s="44">
        <v>31</v>
      </c>
      <c r="B40" s="23"/>
      <c r="C40" s="24"/>
      <c r="D40" s="33"/>
      <c r="E40" s="34"/>
      <c r="F40" s="36"/>
      <c r="G40" s="47" t="str">
        <f t="shared" si="0"/>
        <v> </v>
      </c>
      <c r="H40" s="48">
        <f>IF(B40=0,"",(IF(ISNA(VLOOKUP(B40,League!$C$10:$C$162,1,FALSE)),"New","-")))</f>
      </c>
    </row>
    <row r="41" spans="1:8" ht="12.75">
      <c r="A41" s="44">
        <v>32</v>
      </c>
      <c r="B41" s="23"/>
      <c r="C41" s="24"/>
      <c r="D41" s="33"/>
      <c r="E41" s="34"/>
      <c r="F41" s="36"/>
      <c r="G41" s="47" t="str">
        <f t="shared" si="0"/>
        <v> </v>
      </c>
      <c r="H41" s="48">
        <f>IF(B41=0,"",(IF(ISNA(VLOOKUP(B41,League!$C$10:$C$162,1,FALSE)),"New","-")))</f>
      </c>
    </row>
    <row r="42" spans="1:8" ht="12.75">
      <c r="A42" s="44">
        <v>33</v>
      </c>
      <c r="B42" s="23"/>
      <c r="C42" s="24"/>
      <c r="D42" s="33"/>
      <c r="E42" s="34"/>
      <c r="F42" s="36"/>
      <c r="G42" s="47" t="str">
        <f t="shared" si="0"/>
        <v> </v>
      </c>
      <c r="H42" s="48">
        <f>IF(B42=0,"",(IF(ISNA(VLOOKUP(B42,League!$C$10:$C$162,1,FALSE)),"New","-")))</f>
      </c>
    </row>
    <row r="43" spans="1:8" ht="12.75">
      <c r="A43" s="44">
        <v>34</v>
      </c>
      <c r="B43" s="23"/>
      <c r="C43" s="24"/>
      <c r="D43" s="33"/>
      <c r="E43" s="34"/>
      <c r="F43" s="36"/>
      <c r="G43" s="47" t="str">
        <f t="shared" si="0"/>
        <v> </v>
      </c>
      <c r="H43" s="48">
        <f>IF(B43=0,"",(IF(ISNA(VLOOKUP(B43,League!$C$10:$C$162,1,FALSE)),"New","-")))</f>
      </c>
    </row>
    <row r="44" spans="1:8" ht="12.75">
      <c r="A44" s="44">
        <v>35</v>
      </c>
      <c r="B44" s="23"/>
      <c r="C44" s="24"/>
      <c r="D44" s="33"/>
      <c r="E44" s="34"/>
      <c r="F44" s="36"/>
      <c r="G44" s="47" t="str">
        <f t="shared" si="0"/>
        <v> </v>
      </c>
      <c r="H44" s="48">
        <f>IF(B44=0,"",(IF(ISNA(VLOOKUP(B44,League!$C$10:$C$162,1,FALSE)),"New","-")))</f>
      </c>
    </row>
    <row r="45" spans="1:8" ht="12.75">
      <c r="A45" s="44">
        <v>36</v>
      </c>
      <c r="B45" s="23"/>
      <c r="C45" s="24"/>
      <c r="D45" s="33"/>
      <c r="E45" s="34"/>
      <c r="F45" s="36"/>
      <c r="G45" s="47" t="str">
        <f t="shared" si="0"/>
        <v> </v>
      </c>
      <c r="H45" s="48">
        <f>IF(B45=0,"",(IF(ISNA(VLOOKUP(B45,League!$C$10:$C$162,1,FALSE)),"New","-")))</f>
      </c>
    </row>
    <row r="46" spans="1:8" ht="12.75">
      <c r="A46" s="44">
        <v>37</v>
      </c>
      <c r="B46" s="23"/>
      <c r="C46" s="24"/>
      <c r="D46" s="33"/>
      <c r="E46" s="34"/>
      <c r="F46" s="36"/>
      <c r="G46" s="47" t="str">
        <f t="shared" si="0"/>
        <v> </v>
      </c>
      <c r="H46" s="48">
        <f>IF(B46=0,"",(IF(ISNA(VLOOKUP(B46,League!$C$10:$C$162,1,FALSE)),"New","-")))</f>
      </c>
    </row>
    <row r="47" spans="1:8" ht="12.75">
      <c r="A47" s="44">
        <v>38</v>
      </c>
      <c r="B47" s="23"/>
      <c r="C47" s="24"/>
      <c r="D47" s="33"/>
      <c r="E47" s="34"/>
      <c r="F47" s="36"/>
      <c r="G47" s="47" t="str">
        <f t="shared" si="0"/>
        <v> </v>
      </c>
      <c r="H47" s="48">
        <f>IF(B47=0,"",(IF(ISNA(VLOOKUP(B47,League!$C$10:$C$162,1,FALSE)),"New","-")))</f>
      </c>
    </row>
    <row r="48" spans="1:8" ht="12.75">
      <c r="A48" s="44">
        <v>39</v>
      </c>
      <c r="B48" s="23"/>
      <c r="C48" s="24"/>
      <c r="D48" s="33"/>
      <c r="E48" s="34"/>
      <c r="F48" s="36"/>
      <c r="G48" s="47" t="str">
        <f t="shared" si="0"/>
        <v> </v>
      </c>
      <c r="H48" s="48">
        <f>IF(B48=0,"",(IF(ISNA(VLOOKUP(B48,League!$C$10:$C$162,1,FALSE)),"New","-")))</f>
      </c>
    </row>
    <row r="49" spans="1:8" ht="12.75">
      <c r="A49" s="44">
        <v>40</v>
      </c>
      <c r="B49" s="23"/>
      <c r="C49" s="24"/>
      <c r="D49" s="33"/>
      <c r="E49" s="34"/>
      <c r="F49" s="36"/>
      <c r="G49" s="47" t="str">
        <f t="shared" si="0"/>
        <v> </v>
      </c>
      <c r="H49" s="48">
        <f>IF(B49=0,"",(IF(ISNA(VLOOKUP(B49,League!$C$10:$C$162,1,FALSE)),"New","-")))</f>
      </c>
    </row>
    <row r="50" spans="1:8" ht="12.75">
      <c r="A50" s="44"/>
      <c r="B50" s="39"/>
      <c r="C50" s="44"/>
      <c r="D50" s="45"/>
      <c r="E50" s="46"/>
      <c r="F50" s="49"/>
      <c r="G50" s="47" t="str">
        <f t="shared" si="0"/>
        <v> </v>
      </c>
      <c r="H50" s="48">
        <f>IF(B50=0,"",(IF(ISNA(VLOOKUP(B50,League!$C$10:$C$162,1,FALSE)),"New","-")))</f>
      </c>
    </row>
    <row r="51" spans="1:8" ht="12.75">
      <c r="A51" s="44"/>
      <c r="B51" s="39"/>
      <c r="C51" s="44"/>
      <c r="D51" s="45"/>
      <c r="E51" s="46"/>
      <c r="F51" s="49"/>
      <c r="G51" s="47" t="str">
        <f t="shared" si="0"/>
        <v> </v>
      </c>
      <c r="H51" s="48">
        <f>IF(B51=0,"",(IF(ISNA(VLOOKUP(B51,League!$C$10:$C$162,1,FALSE)),"New","-")))</f>
      </c>
    </row>
    <row r="52" spans="1:8" ht="12.75">
      <c r="A52" s="44"/>
      <c r="B52" s="39"/>
      <c r="C52" s="44"/>
      <c r="D52" s="45"/>
      <c r="E52" s="46"/>
      <c r="F52" s="49"/>
      <c r="G52" s="47" t="str">
        <f t="shared" si="0"/>
        <v> </v>
      </c>
      <c r="H52" s="48">
        <f>IF(B52=0,"",(IF(ISNA(VLOOKUP(B52,League!$C$10:$C$162,1,FALSE)),"New","-")))</f>
      </c>
    </row>
    <row r="53" spans="1:8" ht="12.75">
      <c r="A53" s="44"/>
      <c r="B53" s="39"/>
      <c r="C53" s="44"/>
      <c r="D53" s="45"/>
      <c r="E53" s="46"/>
      <c r="F53" s="49"/>
      <c r="G53" s="47" t="str">
        <f t="shared" si="0"/>
        <v> </v>
      </c>
      <c r="H53" s="48">
        <f>IF(B53=0,"",(IF(ISNA(VLOOKUP(B53,League!$C$10:$C$162,1,FALSE)),"New","-")))</f>
      </c>
    </row>
    <row r="54" spans="1:8" ht="12.75">
      <c r="A54" s="44"/>
      <c r="B54" s="39"/>
      <c r="C54" s="44"/>
      <c r="D54" s="45"/>
      <c r="E54" s="46"/>
      <c r="F54" s="49"/>
      <c r="G54" s="47" t="str">
        <f t="shared" si="0"/>
        <v> </v>
      </c>
      <c r="H54" s="48">
        <f>IF(B54=0,"",(IF(ISNA(VLOOKUP(B54,League!$C$10:$C$162,1,FALSE)),"New","-")))</f>
      </c>
    </row>
    <row r="55" spans="1:8" ht="12.75">
      <c r="A55" s="44"/>
      <c r="B55" s="39"/>
      <c r="C55" s="44"/>
      <c r="D55" s="45"/>
      <c r="E55" s="46"/>
      <c r="F55" s="49"/>
      <c r="G55" s="47" t="str">
        <f t="shared" si="0"/>
        <v> </v>
      </c>
      <c r="H55" s="48">
        <f>IF(B55=0,"",(IF(ISNA(VLOOKUP(B55,League!$C$10:$C$162,1,FALSE)),"New","-")))</f>
      </c>
    </row>
    <row r="56" spans="1:8" ht="12.75">
      <c r="A56" s="44"/>
      <c r="B56" s="39"/>
      <c r="C56" s="44"/>
      <c r="D56" s="45"/>
      <c r="E56" s="46"/>
      <c r="F56" s="49"/>
      <c r="G56" s="47" t="str">
        <f t="shared" si="0"/>
        <v> </v>
      </c>
      <c r="H56" s="48">
        <f>IF(B56=0,"",(IF(ISNA(VLOOKUP(B56,League!$C$10:$C$162,1,FALSE)),"New","-")))</f>
      </c>
    </row>
    <row r="57" spans="1:8" ht="12.75">
      <c r="A57" s="44"/>
      <c r="B57" s="39"/>
      <c r="C57" s="44"/>
      <c r="D57" s="45"/>
      <c r="E57" s="46"/>
      <c r="F57" s="49"/>
      <c r="G57" s="47" t="str">
        <f t="shared" si="0"/>
        <v> </v>
      </c>
      <c r="H57" s="48">
        <f>IF(B57=0,"",(IF(ISNA(VLOOKUP(B57,League!$C$10:$C$162,1,FALSE)),"New","-")))</f>
      </c>
    </row>
    <row r="58" spans="1:8" ht="12.75">
      <c r="A58" s="44"/>
      <c r="B58" s="39"/>
      <c r="C58" s="44"/>
      <c r="D58" s="45"/>
      <c r="E58" s="46"/>
      <c r="F58" s="49"/>
      <c r="G58" s="47" t="str">
        <f t="shared" si="0"/>
        <v> </v>
      </c>
      <c r="H58" s="48">
        <f>IF(B58=0,"",(IF(ISNA(VLOOKUP(B58,League!$C$10:$C$162,1,FALSE)),"New","-")))</f>
      </c>
    </row>
    <row r="59" spans="1:8" ht="12.75">
      <c r="A59" s="44"/>
      <c r="B59" s="39"/>
      <c r="C59" s="44"/>
      <c r="D59" s="45"/>
      <c r="E59" s="46"/>
      <c r="F59" s="49"/>
      <c r="G59" s="47" t="str">
        <f t="shared" si="0"/>
        <v> </v>
      </c>
      <c r="H59" s="48">
        <f>IF(B59=0,"",(IF(ISNA(VLOOKUP(B59,League!$C$10:$C$162,1,FALSE)),"New","-")))</f>
      </c>
    </row>
    <row r="60" spans="1:8" ht="12.75">
      <c r="A60" s="44"/>
      <c r="B60" s="39"/>
      <c r="C60" s="44"/>
      <c r="D60" s="45"/>
      <c r="E60" s="46"/>
      <c r="F60" s="49"/>
      <c r="G60" s="47" t="str">
        <f t="shared" si="0"/>
        <v> </v>
      </c>
      <c r="H60" s="48">
        <f>IF(B60=0,"",(IF(ISNA(VLOOKUP(B60,League!$C$10:$C$162,1,FALSE)),"New","-")))</f>
      </c>
    </row>
    <row r="61" spans="1:8" ht="12.75">
      <c r="A61" s="44"/>
      <c r="B61" s="39"/>
      <c r="C61" s="44"/>
      <c r="D61" s="45"/>
      <c r="E61" s="46"/>
      <c r="F61" s="49"/>
      <c r="G61" s="47" t="str">
        <f t="shared" si="0"/>
        <v> </v>
      </c>
      <c r="H61" s="48">
        <f>IF(B61=0,"",(IF(ISNA(VLOOKUP(B61,League!$C$10:$C$162,1,FALSE)),"New","-")))</f>
      </c>
    </row>
    <row r="62" spans="1:8" ht="12.75">
      <c r="A62" s="44"/>
      <c r="B62" s="39"/>
      <c r="C62" s="44"/>
      <c r="D62" s="45"/>
      <c r="E62" s="46"/>
      <c r="F62" s="49"/>
      <c r="G62" s="47" t="str">
        <f t="shared" si="0"/>
        <v> </v>
      </c>
      <c r="H62" s="48">
        <f>IF(B62=0,"",(IF(ISNA(VLOOKUP(B62,League!$C$10:$C$162,1,FALSE)),"New","-")))</f>
      </c>
    </row>
    <row r="63" spans="1:8" ht="12.75">
      <c r="A63" s="44"/>
      <c r="B63" s="39"/>
      <c r="C63" s="44"/>
      <c r="D63" s="45"/>
      <c r="E63" s="46"/>
      <c r="F63" s="49"/>
      <c r="G63" s="47" t="str">
        <f t="shared" si="0"/>
        <v> </v>
      </c>
      <c r="H63" s="48">
        <f>IF(B63=0,"",(IF(ISNA(VLOOKUP(B63,League!$C$10:$C$162,1,FALSE)),"New","-")))</f>
      </c>
    </row>
    <row r="64" spans="1:8" ht="12.75">
      <c r="A64" s="44"/>
      <c r="B64" s="39"/>
      <c r="C64" s="44"/>
      <c r="D64" s="45"/>
      <c r="E64" s="46"/>
      <c r="F64" s="49"/>
      <c r="G64" s="47" t="str">
        <f t="shared" si="0"/>
        <v> </v>
      </c>
      <c r="H64" s="48">
        <f>IF(B64=0,"",(IF(ISNA(VLOOKUP(B64,League!$C$10:$C$162,1,FALSE)),"New","-")))</f>
      </c>
    </row>
    <row r="65" spans="1:8" ht="12.75">
      <c r="A65" s="44"/>
      <c r="B65" s="39"/>
      <c r="C65" s="44"/>
      <c r="D65" s="45"/>
      <c r="E65" s="46"/>
      <c r="F65" s="49"/>
      <c r="G65" s="47" t="str">
        <f t="shared" si="0"/>
        <v> </v>
      </c>
      <c r="H65" s="48">
        <f>IF(B65=0,"",(IF(ISNA(VLOOKUP(B65,League!$C$10:$C$162,1,FALSE)),"New","-")))</f>
      </c>
    </row>
    <row r="66" spans="1:8" ht="12.75">
      <c r="A66" s="44"/>
      <c r="B66" s="39"/>
      <c r="C66" s="44"/>
      <c r="D66" s="45"/>
      <c r="E66" s="46"/>
      <c r="F66" s="49"/>
      <c r="G66" s="47" t="str">
        <f t="shared" si="0"/>
        <v> </v>
      </c>
      <c r="H66" s="48">
        <f>IF(B66=0,"",(IF(ISNA(VLOOKUP(B66,League!$C$10:$C$162,1,FALSE)),"New","-")))</f>
      </c>
    </row>
    <row r="67" spans="1:8" ht="12.75">
      <c r="A67" s="44"/>
      <c r="B67" s="39"/>
      <c r="C67" s="44"/>
      <c r="D67" s="45"/>
      <c r="E67" s="46"/>
      <c r="F67" s="49"/>
      <c r="G67" s="47" t="str">
        <f t="shared" si="0"/>
        <v> </v>
      </c>
      <c r="H67" s="48">
        <f>IF(B67=0,"",(IF(ISNA(VLOOKUP(B67,League!$C$10:$C$162,1,FALSE)),"New","-")))</f>
      </c>
    </row>
    <row r="68" spans="1:8" ht="12.75">
      <c r="A68" s="44"/>
      <c r="B68" s="39"/>
      <c r="C68" s="44"/>
      <c r="D68" s="45"/>
      <c r="E68" s="46"/>
      <c r="F68" s="49"/>
      <c r="G68" s="47" t="str">
        <f t="shared" si="0"/>
        <v> </v>
      </c>
      <c r="H68" s="48">
        <f>IF(B68=0,"",(IF(ISNA(VLOOKUP(B68,League!$C$10:$C$162,1,FALSE)),"New","-")))</f>
      </c>
    </row>
    <row r="69" spans="1:8" ht="12.75">
      <c r="A69" s="44"/>
      <c r="B69" s="39"/>
      <c r="C69" s="44"/>
      <c r="D69" s="45"/>
      <c r="E69" s="46"/>
      <c r="F69" s="49"/>
      <c r="G69" s="47" t="str">
        <f t="shared" si="0"/>
        <v> </v>
      </c>
      <c r="H69" s="48">
        <f>IF(B69=0,"",(IF(ISNA(VLOOKUP(B69,League!$C$10:$C$162,1,FALSE)),"New","-")))</f>
      </c>
    </row>
    <row r="70" spans="1:8" ht="12.75">
      <c r="A70" s="44"/>
      <c r="B70" s="39"/>
      <c r="C70" s="44"/>
      <c r="D70" s="45"/>
      <c r="E70" s="46"/>
      <c r="F70" s="49"/>
      <c r="G70" s="47" t="str">
        <f t="shared" si="0"/>
        <v> </v>
      </c>
      <c r="H70" s="48">
        <f>IF(B70=0,"",(IF(ISNA(VLOOKUP(B70,League!$C$10:$C$162,1,FALSE)),"New","-")))</f>
      </c>
    </row>
    <row r="71" spans="1:8" ht="12.75">
      <c r="A71" s="44"/>
      <c r="B71" s="39"/>
      <c r="C71" s="44"/>
      <c r="D71" s="45"/>
      <c r="E71" s="46"/>
      <c r="F71" s="49"/>
      <c r="G71" s="47" t="str">
        <f t="shared" si="0"/>
        <v> </v>
      </c>
      <c r="H71" s="48">
        <f>IF(B71=0,"",(IF(ISNA(VLOOKUP(B71,League!$C$10:$C$162,1,FALSE)),"New","-")))</f>
      </c>
    </row>
    <row r="72" spans="1:8" ht="12.75">
      <c r="A72" s="44"/>
      <c r="B72" s="39"/>
      <c r="C72" s="44"/>
      <c r="D72" s="45"/>
      <c r="E72" s="46"/>
      <c r="F72" s="49"/>
      <c r="G72" s="47" t="str">
        <f t="shared" si="0"/>
        <v> </v>
      </c>
      <c r="H72" s="48">
        <f>IF(B72=0,"",(IF(ISNA(VLOOKUP(B72,League!$C$10:$C$162,1,FALSE)),"New","-")))</f>
      </c>
    </row>
    <row r="73" spans="1:8" ht="12.75">
      <c r="A73" s="44"/>
      <c r="B73" s="39"/>
      <c r="C73" s="44"/>
      <c r="D73" s="45"/>
      <c r="E73" s="46"/>
      <c r="F73" s="49"/>
      <c r="G73" s="47" t="str">
        <f t="shared" si="0"/>
        <v> </v>
      </c>
      <c r="H73" s="48">
        <f>IF(B73=0,"",(IF(ISNA(VLOOKUP(B73,League!$C$10:$C$162,1,FALSE)),"New","-")))</f>
      </c>
    </row>
    <row r="74" spans="1:8" ht="12.75">
      <c r="A74" s="44"/>
      <c r="B74" s="39"/>
      <c r="C74" s="44"/>
      <c r="D74" s="45"/>
      <c r="E74" s="46"/>
      <c r="F74" s="49"/>
      <c r="G74" s="47" t="str">
        <f t="shared" si="0"/>
        <v> </v>
      </c>
      <c r="H74" s="48">
        <f>IF(B74=0,"",(IF(ISNA(VLOOKUP(B74,League!$C$10:$C$162,1,FALSE)),"New","-")))</f>
      </c>
    </row>
    <row r="75" spans="1:8" ht="12.75">
      <c r="A75" s="44"/>
      <c r="B75" s="39"/>
      <c r="C75" s="44"/>
      <c r="D75" s="45"/>
      <c r="E75" s="46"/>
      <c r="F75" s="49"/>
      <c r="G75" s="47" t="str">
        <f aca="true" t="shared" si="1" ref="G75:G100">IF(ISBLANK(F75),IF(ISBLANK(E75)," ",E$10/E75*100),0)</f>
        <v> </v>
      </c>
      <c r="H75" s="48">
        <f>IF(B75=0,"",(IF(ISNA(VLOOKUP(B75,League!$C$10:$C$162,1,FALSE)),"New","-")))</f>
      </c>
    </row>
    <row r="76" spans="1:8" ht="12.75">
      <c r="A76" s="44"/>
      <c r="B76" s="39"/>
      <c r="C76" s="44"/>
      <c r="D76" s="45"/>
      <c r="E76" s="46"/>
      <c r="F76" s="49"/>
      <c r="G76" s="47" t="str">
        <f t="shared" si="1"/>
        <v> </v>
      </c>
      <c r="H76" s="48">
        <f>IF(B76=0,"",(IF(ISNA(VLOOKUP(B76,League!$C$10:$C$162,1,FALSE)),"New","-")))</f>
      </c>
    </row>
    <row r="77" spans="1:8" ht="12.75">
      <c r="A77" s="44"/>
      <c r="B77" s="39"/>
      <c r="C77" s="44"/>
      <c r="D77" s="45"/>
      <c r="E77" s="46"/>
      <c r="F77" s="49"/>
      <c r="G77" s="47" t="str">
        <f t="shared" si="1"/>
        <v> </v>
      </c>
      <c r="H77" s="48">
        <f>IF(B77=0,"",(IF(ISNA(VLOOKUP(B77,League!$C$10:$C$162,1,FALSE)),"New","-")))</f>
      </c>
    </row>
    <row r="78" spans="1:8" ht="12.75">
      <c r="A78" s="44"/>
      <c r="B78" s="39"/>
      <c r="C78" s="44"/>
      <c r="D78" s="45"/>
      <c r="E78" s="46"/>
      <c r="F78" s="49"/>
      <c r="G78" s="47" t="str">
        <f t="shared" si="1"/>
        <v> </v>
      </c>
      <c r="H78" s="48">
        <f>IF(B78=0,"",(IF(ISNA(VLOOKUP(B78,League!$C$10:$C$162,1,FALSE)),"New","-")))</f>
      </c>
    </row>
    <row r="79" spans="1:8" ht="12.75">
      <c r="A79" s="44"/>
      <c r="B79" s="39"/>
      <c r="C79" s="44"/>
      <c r="D79" s="45"/>
      <c r="E79" s="46"/>
      <c r="F79" s="49"/>
      <c r="G79" s="47" t="str">
        <f t="shared" si="1"/>
        <v> </v>
      </c>
      <c r="H79" s="48">
        <f>IF(B79=0,"",(IF(ISNA(VLOOKUP(B79,League!$C$10:$C$162,1,FALSE)),"New","-")))</f>
      </c>
    </row>
    <row r="80" spans="1:8" ht="12.75">
      <c r="A80" s="44"/>
      <c r="B80" s="39"/>
      <c r="C80" s="44"/>
      <c r="D80" s="45"/>
      <c r="E80" s="46"/>
      <c r="F80" s="49"/>
      <c r="G80" s="47" t="str">
        <f t="shared" si="1"/>
        <v> </v>
      </c>
      <c r="H80" s="48">
        <f>IF(B80=0,"",(IF(ISNA(VLOOKUP(B80,League!$C$10:$C$162,1,FALSE)),"New","-")))</f>
      </c>
    </row>
    <row r="81" spans="1:8" ht="12.75">
      <c r="A81" s="44"/>
      <c r="B81" s="39"/>
      <c r="C81" s="44"/>
      <c r="D81" s="45"/>
      <c r="E81" s="46"/>
      <c r="F81" s="49"/>
      <c r="G81" s="47" t="str">
        <f t="shared" si="1"/>
        <v> </v>
      </c>
      <c r="H81" s="48">
        <f>IF(B81=0,"",(IF(ISNA(VLOOKUP(B81,League!$C$10:$C$162,1,FALSE)),"New","-")))</f>
      </c>
    </row>
    <row r="82" spans="1:8" ht="12.75">
      <c r="A82" s="44"/>
      <c r="B82" s="39"/>
      <c r="C82" s="44"/>
      <c r="D82" s="45"/>
      <c r="E82" s="46"/>
      <c r="F82" s="49"/>
      <c r="G82" s="47" t="str">
        <f t="shared" si="1"/>
        <v> </v>
      </c>
      <c r="H82" s="48">
        <f>IF(B82=0,"",(IF(ISNA(VLOOKUP(B82,League!$C$10:$C$162,1,FALSE)),"New","-")))</f>
      </c>
    </row>
    <row r="83" spans="1:8" ht="12.75">
      <c r="A83" s="44"/>
      <c r="B83" s="39"/>
      <c r="C83" s="44"/>
      <c r="D83" s="45"/>
      <c r="E83" s="46"/>
      <c r="F83" s="49"/>
      <c r="G83" s="47" t="str">
        <f t="shared" si="1"/>
        <v> </v>
      </c>
      <c r="H83" s="48">
        <f>IF(B83=0,"",(IF(ISNA(VLOOKUP(B83,League!$C$10:$C$162,1,FALSE)),"New","-")))</f>
      </c>
    </row>
    <row r="84" spans="1:8" ht="12.75">
      <c r="A84" s="44"/>
      <c r="B84" s="39"/>
      <c r="C84" s="44"/>
      <c r="D84" s="45"/>
      <c r="E84" s="46"/>
      <c r="F84" s="49"/>
      <c r="G84" s="47" t="str">
        <f t="shared" si="1"/>
        <v> </v>
      </c>
      <c r="H84" s="48">
        <f>IF(B84=0,"",(IF(ISNA(VLOOKUP(B84,League!$C$10:$C$162,1,FALSE)),"New","-")))</f>
      </c>
    </row>
    <row r="85" spans="1:8" ht="12.75">
      <c r="A85" s="44"/>
      <c r="B85" s="39"/>
      <c r="C85" s="44"/>
      <c r="D85" s="45"/>
      <c r="E85" s="46"/>
      <c r="F85" s="49"/>
      <c r="G85" s="47" t="str">
        <f t="shared" si="1"/>
        <v> </v>
      </c>
      <c r="H85" s="48">
        <f>IF(B85=0,"",(IF(ISNA(VLOOKUP(B85,League!$C$10:$C$162,1,FALSE)),"New","-")))</f>
      </c>
    </row>
    <row r="86" spans="1:8" ht="12.75">
      <c r="A86" s="44"/>
      <c r="B86" s="39"/>
      <c r="C86" s="44"/>
      <c r="D86" s="45"/>
      <c r="E86" s="46"/>
      <c r="F86" s="49"/>
      <c r="G86" s="47" t="str">
        <f t="shared" si="1"/>
        <v> </v>
      </c>
      <c r="H86" s="48">
        <f>IF(B86=0,"",(IF(ISNA(VLOOKUP(B86,League!$C$10:$C$162,1,FALSE)),"New","-")))</f>
      </c>
    </row>
    <row r="87" spans="1:8" ht="12.75">
      <c r="A87" s="44"/>
      <c r="B87" s="39"/>
      <c r="C87" s="44"/>
      <c r="D87" s="45"/>
      <c r="E87" s="46"/>
      <c r="F87" s="49"/>
      <c r="G87" s="47" t="str">
        <f t="shared" si="1"/>
        <v> </v>
      </c>
      <c r="H87" s="48">
        <f>IF(B87=0,"",(IF(ISNA(VLOOKUP(B87,League!$C$10:$C$162,1,FALSE)),"New","-")))</f>
      </c>
    </row>
    <row r="88" spans="1:8" ht="12.75">
      <c r="A88" s="44"/>
      <c r="B88" s="39"/>
      <c r="C88" s="44"/>
      <c r="D88" s="45"/>
      <c r="E88" s="46"/>
      <c r="F88" s="49"/>
      <c r="G88" s="47" t="str">
        <f t="shared" si="1"/>
        <v> </v>
      </c>
      <c r="H88" s="48">
        <f>IF(B88=0,"",(IF(ISNA(VLOOKUP(B88,League!$C$10:$C$162,1,FALSE)),"New","-")))</f>
      </c>
    </row>
    <row r="89" spans="1:8" ht="12.75">
      <c r="A89" s="44"/>
      <c r="B89" s="39"/>
      <c r="C89" s="44"/>
      <c r="D89" s="45"/>
      <c r="E89" s="46"/>
      <c r="F89" s="49"/>
      <c r="G89" s="47" t="str">
        <f t="shared" si="1"/>
        <v> </v>
      </c>
      <c r="H89" s="48">
        <f>IF(B89=0,"",(IF(ISNA(VLOOKUP(B89,League!$C$10:$C$162,1,FALSE)),"New","-")))</f>
      </c>
    </row>
    <row r="90" spans="1:8" ht="12.75">
      <c r="A90" s="44"/>
      <c r="B90" s="39"/>
      <c r="C90" s="44"/>
      <c r="D90" s="45"/>
      <c r="E90" s="46"/>
      <c r="F90" s="49"/>
      <c r="G90" s="47" t="str">
        <f t="shared" si="1"/>
        <v> </v>
      </c>
      <c r="H90" s="48">
        <f>IF(B90=0,"",(IF(ISNA(VLOOKUP(B90,League!$C$10:$C$162,1,FALSE)),"New","-")))</f>
      </c>
    </row>
    <row r="91" spans="1:8" ht="12.75">
      <c r="A91" s="44"/>
      <c r="B91" s="39"/>
      <c r="C91" s="44"/>
      <c r="D91" s="45"/>
      <c r="E91" s="46"/>
      <c r="F91" s="49"/>
      <c r="G91" s="47" t="str">
        <f t="shared" si="1"/>
        <v> </v>
      </c>
      <c r="H91" s="48">
        <f>IF(B91=0,"",(IF(ISNA(VLOOKUP(B91,League!$C$10:$C$162,1,FALSE)),"New","-")))</f>
      </c>
    </row>
    <row r="92" spans="1:8" ht="12.75">
      <c r="A92" s="44"/>
      <c r="B92" s="39"/>
      <c r="C92" s="44"/>
      <c r="D92" s="45"/>
      <c r="E92" s="46"/>
      <c r="F92" s="49"/>
      <c r="G92" s="47" t="str">
        <f t="shared" si="1"/>
        <v> </v>
      </c>
      <c r="H92" s="48">
        <f>IF(B92=0,"",(IF(ISNA(VLOOKUP(B92,League!$C$10:$C$162,1,FALSE)),"New","-")))</f>
      </c>
    </row>
    <row r="93" spans="1:8" ht="12.75">
      <c r="A93" s="44"/>
      <c r="B93" s="39"/>
      <c r="C93" s="44"/>
      <c r="D93" s="45"/>
      <c r="E93" s="46"/>
      <c r="F93" s="49"/>
      <c r="G93" s="47" t="str">
        <f t="shared" si="1"/>
        <v> </v>
      </c>
      <c r="H93" s="48">
        <f>IF(B93=0,"",(IF(ISNA(VLOOKUP(B93,League!$C$10:$C$162,1,FALSE)),"New","-")))</f>
      </c>
    </row>
    <row r="94" spans="1:8" ht="12.75">
      <c r="A94" s="44"/>
      <c r="B94" s="39"/>
      <c r="C94" s="44"/>
      <c r="D94" s="45"/>
      <c r="E94" s="46"/>
      <c r="F94" s="49"/>
      <c r="G94" s="47" t="str">
        <f t="shared" si="1"/>
        <v> </v>
      </c>
      <c r="H94" s="48">
        <f>IF(B94=0,"",(IF(ISNA(VLOOKUP(B94,League!$C$10:$C$162,1,FALSE)),"New","-")))</f>
      </c>
    </row>
    <row r="95" spans="1:8" ht="12.75">
      <c r="A95" s="44"/>
      <c r="B95" s="39"/>
      <c r="C95" s="44"/>
      <c r="D95" s="45"/>
      <c r="E95" s="46"/>
      <c r="F95" s="49"/>
      <c r="G95" s="47" t="str">
        <f t="shared" si="1"/>
        <v> </v>
      </c>
      <c r="H95" s="48">
        <f>IF(B95=0,"",(IF(ISNA(VLOOKUP(B95,League!$C$10:$C$162,1,FALSE)),"New","-")))</f>
      </c>
    </row>
    <row r="96" spans="1:8" ht="12.75">
      <c r="A96" s="44"/>
      <c r="B96" s="39"/>
      <c r="C96" s="44"/>
      <c r="D96" s="45"/>
      <c r="E96" s="46"/>
      <c r="F96" s="49"/>
      <c r="G96" s="47" t="str">
        <f t="shared" si="1"/>
        <v> </v>
      </c>
      <c r="H96" s="48">
        <f>IF(B96=0,"",(IF(ISNA(VLOOKUP(B96,League!$C$10:$C$162,1,FALSE)),"New","-")))</f>
      </c>
    </row>
    <row r="97" spans="1:8" ht="12.75">
      <c r="A97" s="44"/>
      <c r="B97" s="39"/>
      <c r="C97" s="44"/>
      <c r="D97" s="45"/>
      <c r="E97" s="46"/>
      <c r="F97" s="49"/>
      <c r="G97" s="47" t="str">
        <f t="shared" si="1"/>
        <v> </v>
      </c>
      <c r="H97" s="48">
        <f>IF(B97=0,"",(IF(ISNA(VLOOKUP(B97,League!$C$10:$C$162,1,FALSE)),"New","-")))</f>
      </c>
    </row>
    <row r="98" spans="1:8" ht="12.75">
      <c r="A98" s="44"/>
      <c r="B98" s="39"/>
      <c r="C98" s="44"/>
      <c r="D98" s="45"/>
      <c r="E98" s="46"/>
      <c r="F98" s="49"/>
      <c r="G98" s="47" t="str">
        <f t="shared" si="1"/>
        <v> </v>
      </c>
      <c r="H98" s="48">
        <f>IF(B98=0,"",(IF(ISNA(VLOOKUP(B98,League!$C$10:$C$162,1,FALSE)),"New","-")))</f>
      </c>
    </row>
    <row r="99" spans="1:8" ht="12.75">
      <c r="A99" s="44"/>
      <c r="B99" s="39"/>
      <c r="C99" s="44"/>
      <c r="D99" s="45"/>
      <c r="E99" s="46"/>
      <c r="F99" s="49"/>
      <c r="G99" s="47" t="str">
        <f t="shared" si="1"/>
        <v> </v>
      </c>
      <c r="H99" s="48">
        <f>IF(B99=0,"",(IF(ISNA(VLOOKUP(B99,League!$C$10:$C$162,1,FALSE)),"New","-")))</f>
      </c>
    </row>
    <row r="100" spans="1:8" ht="12.75">
      <c r="A100" s="44"/>
      <c r="B100" s="39"/>
      <c r="C100" s="44"/>
      <c r="D100" s="45"/>
      <c r="E100" s="46"/>
      <c r="F100" s="49"/>
      <c r="G100" s="47" t="str">
        <f t="shared" si="1"/>
        <v> </v>
      </c>
      <c r="H100" s="48">
        <f>IF(B100=0,"",(IF(ISNA(VLOOKUP(B100,League!$C$10:$C$162,1,FALSE)),"New","-")))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22">
      <selection activeCell="B24" sqref="B24"/>
    </sheetView>
  </sheetViews>
  <sheetFormatPr defaultColWidth="9.140625" defaultRowHeight="12.75"/>
  <cols>
    <col min="1" max="1" width="9.57421875" style="38" customWidth="1"/>
    <col min="2" max="2" width="29.28125" style="38" customWidth="1"/>
    <col min="3" max="4" width="9.140625" style="38" customWidth="1"/>
    <col min="5" max="5" width="12.28125" style="38" customWidth="1"/>
    <col min="6" max="7" width="9.140625" style="38" customWidth="1"/>
    <col min="8" max="8" width="6.28125" style="38" customWidth="1"/>
    <col min="9" max="16384" width="9.140625" style="38" customWidth="1"/>
  </cols>
  <sheetData>
    <row r="1" spans="1:8" ht="37.5" customHeight="1">
      <c r="A1" s="93" t="str">
        <f>Title!A1</f>
        <v>Kent Orienteering League 2008/9 - Middle Distance Competition           Light Green</v>
      </c>
      <c r="B1" s="93"/>
      <c r="C1" s="93"/>
      <c r="D1" s="93"/>
      <c r="E1" s="93"/>
      <c r="F1" s="93"/>
      <c r="G1" s="93"/>
      <c r="H1" s="93"/>
    </row>
    <row r="3" spans="1:2" ht="12.75">
      <c r="A3" s="5"/>
      <c r="B3" s="6" t="s">
        <v>34</v>
      </c>
    </row>
    <row r="4" spans="1:2" ht="12.75">
      <c r="A4" s="39" t="s">
        <v>40</v>
      </c>
      <c r="B4" s="61">
        <v>39991</v>
      </c>
    </row>
    <row r="5" spans="1:2" ht="12.75">
      <c r="A5" s="39" t="s">
        <v>5</v>
      </c>
      <c r="B5" s="23" t="s">
        <v>315</v>
      </c>
    </row>
    <row r="6" spans="1:2" ht="12.75">
      <c r="A6" s="39" t="s">
        <v>7</v>
      </c>
      <c r="B6" s="23" t="s">
        <v>316</v>
      </c>
    </row>
    <row r="7" spans="1:8" ht="12.75">
      <c r="A7" s="39" t="s">
        <v>6</v>
      </c>
      <c r="B7" s="23" t="s">
        <v>317</v>
      </c>
      <c r="E7" s="38" t="s">
        <v>39</v>
      </c>
      <c r="G7" s="2"/>
      <c r="H7" s="40" t="str">
        <f>IF(B7=0,"",(IF(ISNA(VLOOKUP(B7,League!$C$10:$C$162,1,FALSE)),"New","-")))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37</v>
      </c>
      <c r="G9" s="10" t="s">
        <v>36</v>
      </c>
      <c r="H9" s="10" t="s">
        <v>38</v>
      </c>
    </row>
    <row r="10" spans="1:8" ht="13.5" thickTop="1">
      <c r="A10" s="41">
        <v>1</v>
      </c>
      <c r="B10" s="84" t="s">
        <v>243</v>
      </c>
      <c r="C10" s="85" t="s">
        <v>63</v>
      </c>
      <c r="D10" s="86" t="s">
        <v>61</v>
      </c>
      <c r="E10" s="87">
        <v>0.026400462962962962</v>
      </c>
      <c r="F10" s="31"/>
      <c r="G10" s="42">
        <f>IF(ISBLANK(F10),IF(ISBLANK(E10)," ",E$10/E10*100),0)</f>
        <v>100</v>
      </c>
      <c r="H10" s="43" t="str">
        <f>IF(B10=0,"",(IF(ISNA(VLOOKUP(B10,League!$C$10:$C$162,1,FALSE)),"New","-")))</f>
        <v>-</v>
      </c>
    </row>
    <row r="11" spans="1:8" ht="12.75">
      <c r="A11" s="44">
        <v>2</v>
      </c>
      <c r="B11" s="64" t="s">
        <v>303</v>
      </c>
      <c r="C11" s="80" t="s">
        <v>226</v>
      </c>
      <c r="D11" s="81" t="s">
        <v>61</v>
      </c>
      <c r="E11" s="88">
        <v>0.026620370370370374</v>
      </c>
      <c r="F11" s="35"/>
      <c r="G11" s="47">
        <f aca="true" t="shared" si="0" ref="G11:G74">IF(ISBLANK(F11),IF(ISBLANK(E11)," ",E$10/E11*100),0)</f>
        <v>99.17391304347825</v>
      </c>
      <c r="H11" s="48" t="str">
        <f>IF(B11=0,"",(IF(ISNA(VLOOKUP(B11,League!$C$10:$C$162,1,FALSE)),"New","-")))</f>
        <v>New</v>
      </c>
    </row>
    <row r="12" spans="1:8" ht="12.75">
      <c r="A12" s="44">
        <v>3</v>
      </c>
      <c r="B12" s="64" t="s">
        <v>304</v>
      </c>
      <c r="C12" s="80" t="s">
        <v>83</v>
      </c>
      <c r="D12" s="81" t="s">
        <v>61</v>
      </c>
      <c r="E12" s="88">
        <v>0.03053240740740741</v>
      </c>
      <c r="F12" s="35"/>
      <c r="G12" s="47">
        <f t="shared" si="0"/>
        <v>86.46702047005306</v>
      </c>
      <c r="H12" s="48" t="str">
        <f>IF(B12=0,"",(IF(ISNA(VLOOKUP(B12,League!$C$10:$C$162,1,FALSE)),"New","-")))</f>
        <v>New</v>
      </c>
    </row>
    <row r="13" spans="1:8" ht="12.75">
      <c r="A13" s="44">
        <v>4</v>
      </c>
      <c r="B13" s="64" t="s">
        <v>252</v>
      </c>
      <c r="C13" s="80" t="s">
        <v>95</v>
      </c>
      <c r="D13" s="81" t="s">
        <v>66</v>
      </c>
      <c r="E13" s="88">
        <v>0.03116898148148148</v>
      </c>
      <c r="F13" s="35"/>
      <c r="G13" s="47">
        <f t="shared" si="0"/>
        <v>84.70107686594875</v>
      </c>
      <c r="H13" s="48" t="str">
        <f>IF(B13=0,"",(IF(ISNA(VLOOKUP(B13,League!$C$10:$C$162,1,FALSE)),"New","-")))</f>
        <v>-</v>
      </c>
    </row>
    <row r="14" spans="1:8" ht="12.75">
      <c r="A14" s="44">
        <v>5</v>
      </c>
      <c r="B14" s="64" t="s">
        <v>251</v>
      </c>
      <c r="C14" s="80" t="s">
        <v>63</v>
      </c>
      <c r="D14" s="81" t="s">
        <v>61</v>
      </c>
      <c r="E14" s="88">
        <v>0.03613425925925926</v>
      </c>
      <c r="F14" s="35"/>
      <c r="G14" s="47">
        <f t="shared" si="0"/>
        <v>73.0621396540679</v>
      </c>
      <c r="H14" s="48" t="str">
        <f>IF(B14=0,"",(IF(ISNA(VLOOKUP(B14,League!$C$10:$C$162,1,FALSE)),"New","-")))</f>
        <v>-</v>
      </c>
    </row>
    <row r="15" spans="1:8" ht="12.75">
      <c r="A15" s="44">
        <v>6</v>
      </c>
      <c r="B15" s="64" t="s">
        <v>281</v>
      </c>
      <c r="C15" s="80" t="s">
        <v>63</v>
      </c>
      <c r="D15" s="81" t="s">
        <v>66</v>
      </c>
      <c r="E15" s="88">
        <v>0.037905092592592594</v>
      </c>
      <c r="F15" s="35"/>
      <c r="G15" s="47">
        <f t="shared" si="0"/>
        <v>69.64885496183206</v>
      </c>
      <c r="H15" s="48" t="str">
        <f>IF(B15=0,"",(IF(ISNA(VLOOKUP(B15,League!$C$10:$C$162,1,FALSE)),"New","-")))</f>
        <v>-</v>
      </c>
    </row>
    <row r="16" spans="1:8" ht="12.75">
      <c r="A16" s="44">
        <v>7</v>
      </c>
      <c r="B16" s="64" t="s">
        <v>305</v>
      </c>
      <c r="C16" s="80" t="s">
        <v>76</v>
      </c>
      <c r="D16" s="81" t="s">
        <v>306</v>
      </c>
      <c r="E16" s="88">
        <v>0.03806712962962963</v>
      </c>
      <c r="F16" s="35"/>
      <c r="G16" s="47">
        <f t="shared" si="0"/>
        <v>69.35238674369108</v>
      </c>
      <c r="H16" s="48" t="str">
        <f>IF(B16=0,"",(IF(ISNA(VLOOKUP(B16,League!$C$10:$C$162,1,FALSE)),"New","-")))</f>
        <v>New</v>
      </c>
    </row>
    <row r="17" spans="1:8" ht="12.75">
      <c r="A17" s="44">
        <v>8</v>
      </c>
      <c r="B17" s="64" t="s">
        <v>241</v>
      </c>
      <c r="C17" s="80" t="s">
        <v>89</v>
      </c>
      <c r="D17" s="81" t="s">
        <v>66</v>
      </c>
      <c r="E17" s="88">
        <v>0.038252314814814815</v>
      </c>
      <c r="F17" s="36"/>
      <c r="G17" s="47">
        <f t="shared" si="0"/>
        <v>69.01664145234493</v>
      </c>
      <c r="H17" s="48" t="str">
        <f>IF(B17=0,"",(IF(ISNA(VLOOKUP(B17,League!$C$10:$C$162,1,FALSE)),"New","-")))</f>
        <v>-</v>
      </c>
    </row>
    <row r="18" spans="1:8" ht="12.75">
      <c r="A18" s="44">
        <v>9</v>
      </c>
      <c r="B18" s="64" t="s">
        <v>286</v>
      </c>
      <c r="C18" s="80" t="s">
        <v>132</v>
      </c>
      <c r="D18" s="81" t="s">
        <v>61</v>
      </c>
      <c r="E18" s="88">
        <v>0.041608796296296297</v>
      </c>
      <c r="F18" s="36"/>
      <c r="G18" s="47">
        <f t="shared" si="0"/>
        <v>63.44923504867872</v>
      </c>
      <c r="H18" s="48" t="str">
        <f>IF(B18=0,"",(IF(ISNA(VLOOKUP(B18,League!$C$10:$C$162,1,FALSE)),"New","-")))</f>
        <v>-</v>
      </c>
    </row>
    <row r="19" spans="1:8" ht="12.75">
      <c r="A19" s="44">
        <v>10</v>
      </c>
      <c r="B19" s="64" t="s">
        <v>250</v>
      </c>
      <c r="C19" s="80" t="s">
        <v>109</v>
      </c>
      <c r="D19" s="81" t="s">
        <v>66</v>
      </c>
      <c r="E19" s="88">
        <v>0.04273148148148148</v>
      </c>
      <c r="F19" s="36"/>
      <c r="G19" s="47">
        <f t="shared" si="0"/>
        <v>61.78223185265439</v>
      </c>
      <c r="H19" s="48" t="str">
        <f>IF(B19=0,"",(IF(ISNA(VLOOKUP(B19,League!$C$10:$C$162,1,FALSE)),"New","-")))</f>
        <v>-</v>
      </c>
    </row>
    <row r="20" spans="1:8" ht="12.75">
      <c r="A20" s="44">
        <v>11</v>
      </c>
      <c r="B20" s="64" t="s">
        <v>307</v>
      </c>
      <c r="C20" s="80" t="s">
        <v>60</v>
      </c>
      <c r="D20" s="81" t="s">
        <v>66</v>
      </c>
      <c r="E20" s="88">
        <v>0.04479166666666667</v>
      </c>
      <c r="F20" s="36"/>
      <c r="G20" s="47">
        <f t="shared" si="0"/>
        <v>58.940568475452196</v>
      </c>
      <c r="H20" s="48" t="str">
        <f>IF(B20=0,"",(IF(ISNA(VLOOKUP(B20,League!$C$10:$C$162,1,FALSE)),"New","-")))</f>
        <v>-</v>
      </c>
    </row>
    <row r="21" spans="1:8" ht="12.75">
      <c r="A21" s="44">
        <v>12</v>
      </c>
      <c r="B21" s="64" t="s">
        <v>308</v>
      </c>
      <c r="C21" s="80" t="s">
        <v>91</v>
      </c>
      <c r="D21" s="81" t="s">
        <v>66</v>
      </c>
      <c r="E21" s="88">
        <v>0.044826388888888895</v>
      </c>
      <c r="F21" s="36"/>
      <c r="G21" s="47">
        <f t="shared" si="0"/>
        <v>58.894913503743865</v>
      </c>
      <c r="H21" s="48" t="str">
        <f>IF(B21=0,"",(IF(ISNA(VLOOKUP(B21,League!$C$10:$C$162,1,FALSE)),"New","-")))</f>
        <v>New</v>
      </c>
    </row>
    <row r="22" spans="1:8" ht="12.75">
      <c r="A22" s="44">
        <v>13</v>
      </c>
      <c r="B22" s="64" t="s">
        <v>309</v>
      </c>
      <c r="C22" s="80" t="s">
        <v>85</v>
      </c>
      <c r="D22" s="81" t="s">
        <v>284</v>
      </c>
      <c r="E22" s="88">
        <v>0.046516203703703705</v>
      </c>
      <c r="F22" s="36"/>
      <c r="G22" s="47">
        <f t="shared" si="0"/>
        <v>56.755411793978595</v>
      </c>
      <c r="H22" s="48" t="str">
        <f>IF(B22=0,"",(IF(ISNA(VLOOKUP(B22,League!$C$10:$C$162,1,FALSE)),"New","-")))</f>
        <v>New</v>
      </c>
    </row>
    <row r="23" spans="1:8" ht="12.75">
      <c r="A23" s="44">
        <v>14</v>
      </c>
      <c r="B23" s="64" t="s">
        <v>310</v>
      </c>
      <c r="C23" s="80" t="s">
        <v>132</v>
      </c>
      <c r="D23" s="81" t="s">
        <v>61</v>
      </c>
      <c r="E23" s="88">
        <v>0.048518518518518516</v>
      </c>
      <c r="F23" s="36"/>
      <c r="G23" s="47">
        <f t="shared" si="0"/>
        <v>54.413167938931295</v>
      </c>
      <c r="H23" s="48" t="str">
        <f>IF(B23=0,"",(IF(ISNA(VLOOKUP(B23,League!$C$10:$C$162,1,FALSE)),"New","-")))</f>
        <v>New</v>
      </c>
    </row>
    <row r="24" spans="1:8" ht="12.75">
      <c r="A24" s="44">
        <v>15</v>
      </c>
      <c r="B24" s="64" t="s">
        <v>311</v>
      </c>
      <c r="C24" s="80" t="s">
        <v>91</v>
      </c>
      <c r="D24" s="81" t="s">
        <v>66</v>
      </c>
      <c r="E24" s="88">
        <v>0.04986111111111111</v>
      </c>
      <c r="F24" s="36"/>
      <c r="G24" s="47">
        <f t="shared" si="0"/>
        <v>52.948003714020416</v>
      </c>
      <c r="H24" s="48" t="str">
        <f>IF(B24=0,"",(IF(ISNA(VLOOKUP(B24,League!$C$10:$C$162,1,FALSE)),"New","-")))</f>
        <v>New</v>
      </c>
    </row>
    <row r="25" spans="1:8" ht="12.75">
      <c r="A25" s="44">
        <v>16</v>
      </c>
      <c r="B25" s="64" t="s">
        <v>285</v>
      </c>
      <c r="C25" s="80" t="s">
        <v>102</v>
      </c>
      <c r="D25" s="81" t="s">
        <v>96</v>
      </c>
      <c r="E25" s="88">
        <v>0.049999999999999996</v>
      </c>
      <c r="F25" s="36"/>
      <c r="G25" s="47">
        <f t="shared" si="0"/>
        <v>52.80092592592594</v>
      </c>
      <c r="H25" s="48" t="str">
        <f>IF(B25=0,"",(IF(ISNA(VLOOKUP(B25,League!$C$10:$C$162,1,FALSE)),"New","-")))</f>
        <v>-</v>
      </c>
    </row>
    <row r="26" spans="1:8" ht="12.75">
      <c r="A26" s="44">
        <v>17</v>
      </c>
      <c r="B26" s="64" t="s">
        <v>312</v>
      </c>
      <c r="C26" s="80" t="s">
        <v>83</v>
      </c>
      <c r="D26" s="81" t="s">
        <v>66</v>
      </c>
      <c r="E26" s="88">
        <v>0.05127314814814815</v>
      </c>
      <c r="F26" s="36"/>
      <c r="G26" s="47">
        <f t="shared" si="0"/>
        <v>51.48984198645598</v>
      </c>
      <c r="H26" s="48" t="str">
        <f>IF(B26=0,"",(IF(ISNA(VLOOKUP(B26,League!$C$10:$C$162,1,FALSE)),"New","-")))</f>
        <v>New</v>
      </c>
    </row>
    <row r="27" spans="1:8" ht="12.75">
      <c r="A27" s="44">
        <v>18</v>
      </c>
      <c r="B27" s="64" t="s">
        <v>313</v>
      </c>
      <c r="C27" s="80" t="s">
        <v>212</v>
      </c>
      <c r="D27" s="81" t="s">
        <v>284</v>
      </c>
      <c r="E27" s="88">
        <v>0.053009259259259256</v>
      </c>
      <c r="F27" s="36"/>
      <c r="G27" s="47">
        <f t="shared" si="0"/>
        <v>49.80349344978166</v>
      </c>
      <c r="H27" s="48" t="str">
        <f>IF(B27=0,"",(IF(ISNA(VLOOKUP(B27,League!$C$10:$C$162,1,FALSE)),"New","-")))</f>
        <v>New</v>
      </c>
    </row>
    <row r="28" spans="1:8" ht="12.75">
      <c r="A28" s="44">
        <v>19</v>
      </c>
      <c r="B28" s="64" t="s">
        <v>268</v>
      </c>
      <c r="C28" s="80" t="s">
        <v>85</v>
      </c>
      <c r="D28" s="81" t="s">
        <v>61</v>
      </c>
      <c r="E28" s="88">
        <v>0.05460648148148148</v>
      </c>
      <c r="F28" s="37"/>
      <c r="G28" s="47">
        <f t="shared" si="0"/>
        <v>48.346757100466306</v>
      </c>
      <c r="H28" s="48" t="str">
        <f>IF(B28=0,"",(IF(ISNA(VLOOKUP(B28,League!$C$10:$C$162,1,FALSE)),"New","-")))</f>
        <v>-</v>
      </c>
    </row>
    <row r="29" spans="1:8" ht="12.75">
      <c r="A29" s="44">
        <v>20</v>
      </c>
      <c r="B29" s="64" t="s">
        <v>314</v>
      </c>
      <c r="C29" s="80" t="s">
        <v>60</v>
      </c>
      <c r="D29" s="81" t="s">
        <v>284</v>
      </c>
      <c r="E29" s="88">
        <v>0.06167824074074074</v>
      </c>
      <c r="F29" s="36"/>
      <c r="G29" s="47">
        <f t="shared" si="0"/>
        <v>42.80352786639144</v>
      </c>
      <c r="H29" s="48" t="str">
        <f>IF(B29=0,"",(IF(ISNA(VLOOKUP(B29,League!$C$10:$C$162,1,FALSE)),"New","-")))</f>
        <v>New</v>
      </c>
    </row>
    <row r="30" spans="1:8" ht="12.75">
      <c r="A30" s="44">
        <v>21</v>
      </c>
      <c r="B30" s="80" t="s">
        <v>265</v>
      </c>
      <c r="C30" s="80" t="s">
        <v>89</v>
      </c>
      <c r="D30" s="81" t="s">
        <v>284</v>
      </c>
      <c r="E30" s="88">
        <v>0.07291666666666667</v>
      </c>
      <c r="F30" s="36"/>
      <c r="G30" s="47">
        <f t="shared" si="0"/>
        <v>36.2063492063492</v>
      </c>
      <c r="H30" s="48" t="str">
        <f>IF(B30=0,"",(IF(ISNA(VLOOKUP(B30,League!$C$10:$C$162,1,FALSE)),"New","-")))</f>
        <v>-</v>
      </c>
    </row>
    <row r="31" spans="1:8" ht="12.75">
      <c r="A31" s="44">
        <v>22</v>
      </c>
      <c r="B31" s="23"/>
      <c r="C31" s="24"/>
      <c r="D31" s="33"/>
      <c r="E31" s="34"/>
      <c r="F31" s="36"/>
      <c r="G31" s="47" t="str">
        <f t="shared" si="0"/>
        <v> </v>
      </c>
      <c r="H31" s="48">
        <f>IF(B31=0,"",(IF(ISNA(VLOOKUP(B31,League!$C$10:$C$162,1,FALSE)),"New","-")))</f>
      </c>
    </row>
    <row r="32" spans="1:8" ht="12.75">
      <c r="A32" s="44">
        <v>23</v>
      </c>
      <c r="B32" s="23"/>
      <c r="C32" s="24"/>
      <c r="D32" s="33"/>
      <c r="E32" s="34"/>
      <c r="F32" s="36"/>
      <c r="G32" s="47" t="str">
        <f t="shared" si="0"/>
        <v> </v>
      </c>
      <c r="H32" s="48">
        <f>IF(B32=0,"",(IF(ISNA(VLOOKUP(B32,League!$C$10:$C$162,1,FALSE)),"New","-")))</f>
      </c>
    </row>
    <row r="33" spans="1:8" ht="12.75">
      <c r="A33" s="44">
        <v>24</v>
      </c>
      <c r="B33" s="23"/>
      <c r="C33" s="24"/>
      <c r="D33" s="33"/>
      <c r="E33" s="34"/>
      <c r="F33" s="36"/>
      <c r="G33" s="47" t="str">
        <f t="shared" si="0"/>
        <v> </v>
      </c>
      <c r="H33" s="48">
        <f>IF(B33=0,"",(IF(ISNA(VLOOKUP(B33,League!$C$10:$C$162,1,FALSE)),"New","-")))</f>
      </c>
    </row>
    <row r="34" spans="1:8" ht="12.75">
      <c r="A34" s="44">
        <v>25</v>
      </c>
      <c r="B34" s="23"/>
      <c r="C34" s="24"/>
      <c r="D34" s="33"/>
      <c r="E34" s="34"/>
      <c r="F34" s="36"/>
      <c r="G34" s="47" t="str">
        <f t="shared" si="0"/>
        <v> </v>
      </c>
      <c r="H34" s="48">
        <f>IF(B34=0,"",(IF(ISNA(VLOOKUP(B34,League!$C$10:$C$162,1,FALSE)),"New","-")))</f>
      </c>
    </row>
    <row r="35" spans="1:8" ht="12.75">
      <c r="A35" s="44">
        <v>26</v>
      </c>
      <c r="B35" s="23"/>
      <c r="C35" s="24"/>
      <c r="D35" s="33"/>
      <c r="E35" s="34"/>
      <c r="F35" s="36"/>
      <c r="G35" s="47" t="str">
        <f t="shared" si="0"/>
        <v> </v>
      </c>
      <c r="H35" s="48">
        <f>IF(B35=0,"",(IF(ISNA(VLOOKUP(B35,League!$C$10:$C$162,1,FALSE)),"New","-")))</f>
      </c>
    </row>
    <row r="36" spans="1:8" ht="12.75">
      <c r="A36" s="44">
        <v>27</v>
      </c>
      <c r="B36" s="23"/>
      <c r="C36" s="24"/>
      <c r="D36" s="33"/>
      <c r="E36" s="34"/>
      <c r="F36" s="36"/>
      <c r="G36" s="47" t="str">
        <f t="shared" si="0"/>
        <v> </v>
      </c>
      <c r="H36" s="48">
        <f>IF(B36=0,"",(IF(ISNA(VLOOKUP(B36,League!$C$10:$C$162,1,FALSE)),"New","-")))</f>
      </c>
    </row>
    <row r="37" spans="1:8" ht="12.75">
      <c r="A37" s="44">
        <v>28</v>
      </c>
      <c r="B37" s="23"/>
      <c r="C37" s="24"/>
      <c r="D37" s="33"/>
      <c r="E37" s="34"/>
      <c r="F37" s="36"/>
      <c r="G37" s="47" t="str">
        <f t="shared" si="0"/>
        <v> </v>
      </c>
      <c r="H37" s="48">
        <f>IF(B37=0,"",(IF(ISNA(VLOOKUP(B37,League!$C$10:$C$162,1,FALSE)),"New","-")))</f>
      </c>
    </row>
    <row r="38" spans="1:8" ht="12.75">
      <c r="A38" s="44">
        <v>29</v>
      </c>
      <c r="B38" s="23"/>
      <c r="C38" s="24"/>
      <c r="D38" s="33"/>
      <c r="E38" s="34"/>
      <c r="F38" s="36"/>
      <c r="G38" s="47" t="str">
        <f t="shared" si="0"/>
        <v> </v>
      </c>
      <c r="H38" s="48">
        <f>IF(B38=0,"",(IF(ISNA(VLOOKUP(B38,League!$C$10:$C$162,1,FALSE)),"New","-")))</f>
      </c>
    </row>
    <row r="39" spans="1:8" ht="12.75">
      <c r="A39" s="44">
        <v>30</v>
      </c>
      <c r="B39" s="23"/>
      <c r="C39" s="24"/>
      <c r="D39" s="33"/>
      <c r="E39" s="34"/>
      <c r="F39" s="36"/>
      <c r="G39" s="47" t="str">
        <f t="shared" si="0"/>
        <v> </v>
      </c>
      <c r="H39" s="48">
        <f>IF(B39=0,"",(IF(ISNA(VLOOKUP(B39,League!$C$10:$C$162,1,FALSE)),"New","-")))</f>
      </c>
    </row>
    <row r="40" spans="1:8" ht="12.75">
      <c r="A40" s="44">
        <v>31</v>
      </c>
      <c r="B40" s="23"/>
      <c r="C40" s="24"/>
      <c r="D40" s="33"/>
      <c r="E40" s="34"/>
      <c r="F40" s="36"/>
      <c r="G40" s="47" t="str">
        <f t="shared" si="0"/>
        <v> </v>
      </c>
      <c r="H40" s="48">
        <f>IF(B40=0,"",(IF(ISNA(VLOOKUP(B40,League!$C$10:$C$162,1,FALSE)),"New","-")))</f>
      </c>
    </row>
    <row r="41" spans="1:8" ht="12.75">
      <c r="A41" s="44">
        <v>32</v>
      </c>
      <c r="B41" s="23"/>
      <c r="C41" s="24"/>
      <c r="D41" s="33"/>
      <c r="E41" s="34"/>
      <c r="F41" s="36"/>
      <c r="G41" s="47" t="str">
        <f t="shared" si="0"/>
        <v> </v>
      </c>
      <c r="H41" s="48">
        <f>IF(B41=0,"",(IF(ISNA(VLOOKUP(B41,League!$C$10:$C$162,1,FALSE)),"New","-")))</f>
      </c>
    </row>
    <row r="42" spans="1:8" ht="12.75">
      <c r="A42" s="44">
        <v>33</v>
      </c>
      <c r="B42" s="23"/>
      <c r="C42" s="24"/>
      <c r="D42" s="33"/>
      <c r="E42" s="34"/>
      <c r="F42" s="36"/>
      <c r="G42" s="47" t="str">
        <f t="shared" si="0"/>
        <v> </v>
      </c>
      <c r="H42" s="48">
        <f>IF(B42=0,"",(IF(ISNA(VLOOKUP(B42,League!$C$10:$C$162,1,FALSE)),"New","-")))</f>
      </c>
    </row>
    <row r="43" spans="1:8" ht="12.75">
      <c r="A43" s="44">
        <v>34</v>
      </c>
      <c r="B43" s="23"/>
      <c r="C43" s="24"/>
      <c r="D43" s="33"/>
      <c r="E43" s="34"/>
      <c r="F43" s="36"/>
      <c r="G43" s="47" t="str">
        <f t="shared" si="0"/>
        <v> </v>
      </c>
      <c r="H43" s="48">
        <f>IF(B43=0,"",(IF(ISNA(VLOOKUP(B43,League!$C$10:$C$162,1,FALSE)),"New","-")))</f>
      </c>
    </row>
    <row r="44" spans="1:8" ht="12.75">
      <c r="A44" s="44">
        <v>35</v>
      </c>
      <c r="B44" s="23"/>
      <c r="C44" s="24"/>
      <c r="D44" s="33"/>
      <c r="E44" s="34"/>
      <c r="F44" s="36"/>
      <c r="G44" s="47" t="str">
        <f t="shared" si="0"/>
        <v> </v>
      </c>
      <c r="H44" s="48">
        <f>IF(B44=0,"",(IF(ISNA(VLOOKUP(B44,League!$C$10:$C$162,1,FALSE)),"New","-")))</f>
      </c>
    </row>
    <row r="45" spans="1:8" ht="12.75">
      <c r="A45" s="44">
        <v>36</v>
      </c>
      <c r="B45" s="23"/>
      <c r="C45" s="24"/>
      <c r="D45" s="33"/>
      <c r="E45" s="34"/>
      <c r="F45" s="36"/>
      <c r="G45" s="47" t="str">
        <f t="shared" si="0"/>
        <v> </v>
      </c>
      <c r="H45" s="48">
        <f>IF(B45=0,"",(IF(ISNA(VLOOKUP(B45,League!$C$10:$C$162,1,FALSE)),"New","-")))</f>
      </c>
    </row>
    <row r="46" spans="1:8" ht="12.75">
      <c r="A46" s="44">
        <v>37</v>
      </c>
      <c r="B46" s="23"/>
      <c r="C46" s="24"/>
      <c r="D46" s="33"/>
      <c r="E46" s="34"/>
      <c r="F46" s="36"/>
      <c r="G46" s="47" t="str">
        <f t="shared" si="0"/>
        <v> </v>
      </c>
      <c r="H46" s="48">
        <f>IF(B46=0,"",(IF(ISNA(VLOOKUP(B46,League!$C$10:$C$162,1,FALSE)),"New","-")))</f>
      </c>
    </row>
    <row r="47" spans="1:8" ht="12.75">
      <c r="A47" s="44">
        <v>38</v>
      </c>
      <c r="B47" s="23"/>
      <c r="C47" s="24"/>
      <c r="D47" s="33"/>
      <c r="E47" s="34"/>
      <c r="F47" s="36"/>
      <c r="G47" s="47" t="str">
        <f t="shared" si="0"/>
        <v> </v>
      </c>
      <c r="H47" s="48">
        <f>IF(B47=0,"",(IF(ISNA(VLOOKUP(B47,League!$C$10:$C$162,1,FALSE)),"New","-")))</f>
      </c>
    </row>
    <row r="48" spans="1:8" ht="12.75">
      <c r="A48" s="44">
        <v>39</v>
      </c>
      <c r="B48" s="23"/>
      <c r="C48" s="24"/>
      <c r="D48" s="33"/>
      <c r="E48" s="34"/>
      <c r="F48" s="36"/>
      <c r="G48" s="47" t="str">
        <f t="shared" si="0"/>
        <v> </v>
      </c>
      <c r="H48" s="48">
        <f>IF(B48=0,"",(IF(ISNA(VLOOKUP(B48,League!$C$10:$C$162,1,FALSE)),"New","-")))</f>
      </c>
    </row>
    <row r="49" spans="1:8" ht="12.75">
      <c r="A49" s="44">
        <v>40</v>
      </c>
      <c r="B49" s="23"/>
      <c r="C49" s="24"/>
      <c r="D49" s="33"/>
      <c r="E49" s="34"/>
      <c r="F49" s="36"/>
      <c r="G49" s="47" t="str">
        <f t="shared" si="0"/>
        <v> </v>
      </c>
      <c r="H49" s="48">
        <f>IF(B49=0,"",(IF(ISNA(VLOOKUP(B49,League!$C$10:$C$162,1,FALSE)),"New","-")))</f>
      </c>
    </row>
    <row r="50" spans="1:8" ht="12.75">
      <c r="A50" s="44"/>
      <c r="B50" s="39"/>
      <c r="C50" s="44"/>
      <c r="D50" s="45"/>
      <c r="E50" s="46"/>
      <c r="F50" s="49"/>
      <c r="G50" s="47" t="str">
        <f t="shared" si="0"/>
        <v> </v>
      </c>
      <c r="H50" s="48">
        <f>IF(B50=0,"",(IF(ISNA(VLOOKUP(B50,League!$C$10:$C$162,1,FALSE)),"New","-")))</f>
      </c>
    </row>
    <row r="51" spans="1:8" ht="12.75">
      <c r="A51" s="44"/>
      <c r="B51" s="39"/>
      <c r="C51" s="44"/>
      <c r="D51" s="45"/>
      <c r="E51" s="46"/>
      <c r="F51" s="49"/>
      <c r="G51" s="47" t="str">
        <f t="shared" si="0"/>
        <v> </v>
      </c>
      <c r="H51" s="48">
        <f>IF(B51=0,"",(IF(ISNA(VLOOKUP(B51,League!$C$10:$C$162,1,FALSE)),"New","-")))</f>
      </c>
    </row>
    <row r="52" spans="1:8" ht="12.75">
      <c r="A52" s="44"/>
      <c r="B52" s="39"/>
      <c r="C52" s="44"/>
      <c r="D52" s="45"/>
      <c r="E52" s="46"/>
      <c r="F52" s="49"/>
      <c r="G52" s="47" t="str">
        <f t="shared" si="0"/>
        <v> </v>
      </c>
      <c r="H52" s="48">
        <f>IF(B52=0,"",(IF(ISNA(VLOOKUP(B52,League!$C$10:$C$162,1,FALSE)),"New","-")))</f>
      </c>
    </row>
    <row r="53" spans="1:8" ht="12.75">
      <c r="A53" s="44"/>
      <c r="B53" s="39"/>
      <c r="C53" s="44"/>
      <c r="D53" s="45"/>
      <c r="E53" s="46"/>
      <c r="F53" s="49"/>
      <c r="G53" s="47" t="str">
        <f t="shared" si="0"/>
        <v> </v>
      </c>
      <c r="H53" s="48">
        <f>IF(B53=0,"",(IF(ISNA(VLOOKUP(B53,League!$C$10:$C$162,1,FALSE)),"New","-")))</f>
      </c>
    </row>
    <row r="54" spans="1:8" ht="12.75">
      <c r="A54" s="44"/>
      <c r="B54" s="39"/>
      <c r="C54" s="44"/>
      <c r="D54" s="45"/>
      <c r="E54" s="46"/>
      <c r="F54" s="49"/>
      <c r="G54" s="47" t="str">
        <f t="shared" si="0"/>
        <v> </v>
      </c>
      <c r="H54" s="48">
        <f>IF(B54=0,"",(IF(ISNA(VLOOKUP(B54,League!$C$10:$C$162,1,FALSE)),"New","-")))</f>
      </c>
    </row>
    <row r="55" spans="1:8" ht="12.75">
      <c r="A55" s="44"/>
      <c r="B55" s="39"/>
      <c r="C55" s="44"/>
      <c r="D55" s="45"/>
      <c r="E55" s="46"/>
      <c r="F55" s="49"/>
      <c r="G55" s="47" t="str">
        <f t="shared" si="0"/>
        <v> </v>
      </c>
      <c r="H55" s="48">
        <f>IF(B55=0,"",(IF(ISNA(VLOOKUP(B55,League!$C$10:$C$162,1,FALSE)),"New","-")))</f>
      </c>
    </row>
    <row r="56" spans="1:8" ht="12.75">
      <c r="A56" s="44"/>
      <c r="B56" s="39"/>
      <c r="C56" s="44"/>
      <c r="D56" s="45"/>
      <c r="E56" s="46"/>
      <c r="F56" s="49"/>
      <c r="G56" s="47" t="str">
        <f t="shared" si="0"/>
        <v> </v>
      </c>
      <c r="H56" s="48">
        <f>IF(B56=0,"",(IF(ISNA(VLOOKUP(B56,League!$C$10:$C$162,1,FALSE)),"New","-")))</f>
      </c>
    </row>
    <row r="57" spans="1:8" ht="12.75">
      <c r="A57" s="44"/>
      <c r="B57" s="39"/>
      <c r="C57" s="44"/>
      <c r="D57" s="45"/>
      <c r="E57" s="46"/>
      <c r="F57" s="49"/>
      <c r="G57" s="47" t="str">
        <f t="shared" si="0"/>
        <v> </v>
      </c>
      <c r="H57" s="48">
        <f>IF(B57=0,"",(IF(ISNA(VLOOKUP(B57,League!$C$10:$C$162,1,FALSE)),"New","-")))</f>
      </c>
    </row>
    <row r="58" spans="1:8" ht="12.75">
      <c r="A58" s="44"/>
      <c r="B58" s="39"/>
      <c r="C58" s="44"/>
      <c r="D58" s="45"/>
      <c r="E58" s="46"/>
      <c r="F58" s="49"/>
      <c r="G58" s="47" t="str">
        <f t="shared" si="0"/>
        <v> </v>
      </c>
      <c r="H58" s="48">
        <f>IF(B58=0,"",(IF(ISNA(VLOOKUP(B58,League!$C$10:$C$162,1,FALSE)),"New","-")))</f>
      </c>
    </row>
    <row r="59" spans="1:8" ht="12.75">
      <c r="A59" s="44"/>
      <c r="B59" s="39"/>
      <c r="C59" s="44"/>
      <c r="D59" s="45"/>
      <c r="E59" s="46"/>
      <c r="F59" s="49"/>
      <c r="G59" s="47" t="str">
        <f t="shared" si="0"/>
        <v> </v>
      </c>
      <c r="H59" s="48">
        <f>IF(B59=0,"",(IF(ISNA(VLOOKUP(B59,League!$C$10:$C$162,1,FALSE)),"New","-")))</f>
      </c>
    </row>
    <row r="60" spans="1:8" ht="12.75">
      <c r="A60" s="44"/>
      <c r="B60" s="39"/>
      <c r="C60" s="44"/>
      <c r="D60" s="45"/>
      <c r="E60" s="46"/>
      <c r="F60" s="49"/>
      <c r="G60" s="47" t="str">
        <f t="shared" si="0"/>
        <v> </v>
      </c>
      <c r="H60" s="48">
        <f>IF(B60=0,"",(IF(ISNA(VLOOKUP(B60,League!$C$10:$C$162,1,FALSE)),"New","-")))</f>
      </c>
    </row>
    <row r="61" spans="1:8" ht="12.75">
      <c r="A61" s="44"/>
      <c r="B61" s="39"/>
      <c r="C61" s="44"/>
      <c r="D61" s="45"/>
      <c r="E61" s="46"/>
      <c r="F61" s="49"/>
      <c r="G61" s="47" t="str">
        <f t="shared" si="0"/>
        <v> </v>
      </c>
      <c r="H61" s="48">
        <f>IF(B61=0,"",(IF(ISNA(VLOOKUP(B61,League!$C$10:$C$162,1,FALSE)),"New","-")))</f>
      </c>
    </row>
    <row r="62" spans="1:8" ht="12.75">
      <c r="A62" s="44"/>
      <c r="B62" s="39"/>
      <c r="C62" s="44"/>
      <c r="D62" s="45"/>
      <c r="E62" s="46"/>
      <c r="F62" s="49"/>
      <c r="G62" s="47" t="str">
        <f t="shared" si="0"/>
        <v> </v>
      </c>
      <c r="H62" s="48">
        <f>IF(B62=0,"",(IF(ISNA(VLOOKUP(B62,League!$C$10:$C$162,1,FALSE)),"New","-")))</f>
      </c>
    </row>
    <row r="63" spans="1:8" ht="12.75">
      <c r="A63" s="44"/>
      <c r="B63" s="39"/>
      <c r="C63" s="44"/>
      <c r="D63" s="45"/>
      <c r="E63" s="46"/>
      <c r="F63" s="49"/>
      <c r="G63" s="47" t="str">
        <f t="shared" si="0"/>
        <v> </v>
      </c>
      <c r="H63" s="48">
        <f>IF(B63=0,"",(IF(ISNA(VLOOKUP(B63,League!$C$10:$C$162,1,FALSE)),"New","-")))</f>
      </c>
    </row>
    <row r="64" spans="1:8" ht="12.75">
      <c r="A64" s="44"/>
      <c r="B64" s="39"/>
      <c r="C64" s="44"/>
      <c r="D64" s="45"/>
      <c r="E64" s="46"/>
      <c r="F64" s="49"/>
      <c r="G64" s="47" t="str">
        <f t="shared" si="0"/>
        <v> </v>
      </c>
      <c r="H64" s="48">
        <f>IF(B64=0,"",(IF(ISNA(VLOOKUP(B64,League!$C$10:$C$162,1,FALSE)),"New","-")))</f>
      </c>
    </row>
    <row r="65" spans="1:8" ht="12.75">
      <c r="A65" s="44"/>
      <c r="B65" s="39"/>
      <c r="C65" s="44"/>
      <c r="D65" s="45"/>
      <c r="E65" s="46"/>
      <c r="F65" s="49"/>
      <c r="G65" s="47" t="str">
        <f t="shared" si="0"/>
        <v> </v>
      </c>
      <c r="H65" s="48">
        <f>IF(B65=0,"",(IF(ISNA(VLOOKUP(B65,League!$C$10:$C$162,1,FALSE)),"New","-")))</f>
      </c>
    </row>
    <row r="66" spans="1:8" ht="12.75">
      <c r="A66" s="44"/>
      <c r="B66" s="39"/>
      <c r="C66" s="44"/>
      <c r="D66" s="45"/>
      <c r="E66" s="46"/>
      <c r="F66" s="49"/>
      <c r="G66" s="47" t="str">
        <f t="shared" si="0"/>
        <v> </v>
      </c>
      <c r="H66" s="48">
        <f>IF(B66=0,"",(IF(ISNA(VLOOKUP(B66,League!$C$10:$C$162,1,FALSE)),"New","-")))</f>
      </c>
    </row>
    <row r="67" spans="1:8" ht="12.75">
      <c r="A67" s="44"/>
      <c r="B67" s="39"/>
      <c r="C67" s="44"/>
      <c r="D67" s="45"/>
      <c r="E67" s="46"/>
      <c r="F67" s="49"/>
      <c r="G67" s="47" t="str">
        <f t="shared" si="0"/>
        <v> </v>
      </c>
      <c r="H67" s="48">
        <f>IF(B67=0,"",(IF(ISNA(VLOOKUP(B67,League!$C$10:$C$162,1,FALSE)),"New","-")))</f>
      </c>
    </row>
    <row r="68" spans="1:8" ht="12.75">
      <c r="A68" s="44"/>
      <c r="B68" s="39"/>
      <c r="C68" s="44"/>
      <c r="D68" s="45"/>
      <c r="E68" s="46"/>
      <c r="F68" s="49"/>
      <c r="G68" s="47" t="str">
        <f t="shared" si="0"/>
        <v> </v>
      </c>
      <c r="H68" s="48">
        <f>IF(B68=0,"",(IF(ISNA(VLOOKUP(B68,League!$C$10:$C$162,1,FALSE)),"New","-")))</f>
      </c>
    </row>
    <row r="69" spans="1:8" ht="12.75">
      <c r="A69" s="44"/>
      <c r="B69" s="39"/>
      <c r="C69" s="44"/>
      <c r="D69" s="45"/>
      <c r="E69" s="46"/>
      <c r="F69" s="49"/>
      <c r="G69" s="47" t="str">
        <f t="shared" si="0"/>
        <v> </v>
      </c>
      <c r="H69" s="48">
        <f>IF(B69=0,"",(IF(ISNA(VLOOKUP(B69,League!$C$10:$C$162,1,FALSE)),"New","-")))</f>
      </c>
    </row>
    <row r="70" spans="1:8" ht="12.75">
      <c r="A70" s="44"/>
      <c r="B70" s="39"/>
      <c r="C70" s="44"/>
      <c r="D70" s="45"/>
      <c r="E70" s="46"/>
      <c r="F70" s="49"/>
      <c r="G70" s="47" t="str">
        <f t="shared" si="0"/>
        <v> </v>
      </c>
      <c r="H70" s="48">
        <f>IF(B70=0,"",(IF(ISNA(VLOOKUP(B70,League!$C$10:$C$162,1,FALSE)),"New","-")))</f>
      </c>
    </row>
    <row r="71" spans="1:8" ht="12.75">
      <c r="A71" s="44"/>
      <c r="B71" s="39"/>
      <c r="C71" s="44"/>
      <c r="D71" s="45"/>
      <c r="E71" s="46"/>
      <c r="F71" s="49"/>
      <c r="G71" s="47" t="str">
        <f t="shared" si="0"/>
        <v> </v>
      </c>
      <c r="H71" s="48">
        <f>IF(B71=0,"",(IF(ISNA(VLOOKUP(B71,League!$C$10:$C$162,1,FALSE)),"New","-")))</f>
      </c>
    </row>
    <row r="72" spans="1:8" ht="12.75">
      <c r="A72" s="44"/>
      <c r="B72" s="39"/>
      <c r="C72" s="44"/>
      <c r="D72" s="45"/>
      <c r="E72" s="46"/>
      <c r="F72" s="49"/>
      <c r="G72" s="47" t="str">
        <f t="shared" si="0"/>
        <v> </v>
      </c>
      <c r="H72" s="48">
        <f>IF(B72=0,"",(IF(ISNA(VLOOKUP(B72,League!$C$10:$C$162,1,FALSE)),"New","-")))</f>
      </c>
    </row>
    <row r="73" spans="1:8" ht="12.75">
      <c r="A73" s="44"/>
      <c r="B73" s="39"/>
      <c r="C73" s="44"/>
      <c r="D73" s="45"/>
      <c r="E73" s="46"/>
      <c r="F73" s="49"/>
      <c r="G73" s="47" t="str">
        <f t="shared" si="0"/>
        <v> </v>
      </c>
      <c r="H73" s="48">
        <f>IF(B73=0,"",(IF(ISNA(VLOOKUP(B73,League!$C$10:$C$162,1,FALSE)),"New","-")))</f>
      </c>
    </row>
    <row r="74" spans="1:8" ht="12.75">
      <c r="A74" s="44"/>
      <c r="B74" s="39"/>
      <c r="C74" s="44"/>
      <c r="D74" s="45"/>
      <c r="E74" s="46"/>
      <c r="F74" s="49"/>
      <c r="G74" s="47" t="str">
        <f t="shared" si="0"/>
        <v> </v>
      </c>
      <c r="H74" s="48">
        <f>IF(B74=0,"",(IF(ISNA(VLOOKUP(B74,League!$C$10:$C$162,1,FALSE)),"New","-")))</f>
      </c>
    </row>
    <row r="75" spans="1:8" ht="12.75">
      <c r="A75" s="44"/>
      <c r="B75" s="39"/>
      <c r="C75" s="44"/>
      <c r="D75" s="45"/>
      <c r="E75" s="46"/>
      <c r="F75" s="49"/>
      <c r="G75" s="47" t="str">
        <f aca="true" t="shared" si="1" ref="G75:G100">IF(ISBLANK(F75),IF(ISBLANK(E75)," ",E$10/E75*100),0)</f>
        <v> </v>
      </c>
      <c r="H75" s="48">
        <f>IF(B75=0,"",(IF(ISNA(VLOOKUP(B75,League!$C$10:$C$162,1,FALSE)),"New","-")))</f>
      </c>
    </row>
    <row r="76" spans="1:8" ht="12.75">
      <c r="A76" s="44"/>
      <c r="B76" s="39"/>
      <c r="C76" s="44"/>
      <c r="D76" s="45"/>
      <c r="E76" s="46"/>
      <c r="F76" s="49"/>
      <c r="G76" s="47" t="str">
        <f t="shared" si="1"/>
        <v> </v>
      </c>
      <c r="H76" s="48">
        <f>IF(B76=0,"",(IF(ISNA(VLOOKUP(B76,League!$C$10:$C$162,1,FALSE)),"New","-")))</f>
      </c>
    </row>
    <row r="77" spans="1:8" ht="12.75">
      <c r="A77" s="44"/>
      <c r="B77" s="39"/>
      <c r="C77" s="44"/>
      <c r="D77" s="45"/>
      <c r="E77" s="46"/>
      <c r="F77" s="49"/>
      <c r="G77" s="47" t="str">
        <f t="shared" si="1"/>
        <v> </v>
      </c>
      <c r="H77" s="48">
        <f>IF(B77=0,"",(IF(ISNA(VLOOKUP(B77,League!$C$10:$C$162,1,FALSE)),"New","-")))</f>
      </c>
    </row>
    <row r="78" spans="1:8" ht="12.75">
      <c r="A78" s="44"/>
      <c r="B78" s="39"/>
      <c r="C78" s="44"/>
      <c r="D78" s="45"/>
      <c r="E78" s="46"/>
      <c r="F78" s="49"/>
      <c r="G78" s="47" t="str">
        <f t="shared" si="1"/>
        <v> </v>
      </c>
      <c r="H78" s="48">
        <f>IF(B78=0,"",(IF(ISNA(VLOOKUP(B78,League!$C$10:$C$162,1,FALSE)),"New","-")))</f>
      </c>
    </row>
    <row r="79" spans="1:8" ht="12.75">
      <c r="A79" s="44"/>
      <c r="B79" s="39"/>
      <c r="C79" s="44"/>
      <c r="D79" s="45"/>
      <c r="E79" s="46"/>
      <c r="F79" s="49"/>
      <c r="G79" s="47" t="str">
        <f t="shared" si="1"/>
        <v> </v>
      </c>
      <c r="H79" s="48">
        <f>IF(B79=0,"",(IF(ISNA(VLOOKUP(B79,League!$C$10:$C$162,1,FALSE)),"New","-")))</f>
      </c>
    </row>
    <row r="80" spans="1:8" ht="12.75">
      <c r="A80" s="44"/>
      <c r="B80" s="39"/>
      <c r="C80" s="44"/>
      <c r="D80" s="45"/>
      <c r="E80" s="46"/>
      <c r="F80" s="49"/>
      <c r="G80" s="47" t="str">
        <f t="shared" si="1"/>
        <v> </v>
      </c>
      <c r="H80" s="48">
        <f>IF(B80=0,"",(IF(ISNA(VLOOKUP(B80,League!$C$10:$C$162,1,FALSE)),"New","-")))</f>
      </c>
    </row>
    <row r="81" spans="1:8" ht="12.75">
      <c r="A81" s="44"/>
      <c r="B81" s="39"/>
      <c r="C81" s="44"/>
      <c r="D81" s="45"/>
      <c r="E81" s="46"/>
      <c r="F81" s="49"/>
      <c r="G81" s="47" t="str">
        <f t="shared" si="1"/>
        <v> </v>
      </c>
      <c r="H81" s="48">
        <f>IF(B81=0,"",(IF(ISNA(VLOOKUP(B81,League!$C$10:$C$162,1,FALSE)),"New","-")))</f>
      </c>
    </row>
    <row r="82" spans="1:8" ht="12.75">
      <c r="A82" s="44"/>
      <c r="B82" s="39"/>
      <c r="C82" s="44"/>
      <c r="D82" s="45"/>
      <c r="E82" s="46"/>
      <c r="F82" s="49"/>
      <c r="G82" s="47" t="str">
        <f t="shared" si="1"/>
        <v> </v>
      </c>
      <c r="H82" s="48">
        <f>IF(B82=0,"",(IF(ISNA(VLOOKUP(B82,League!$C$10:$C$162,1,FALSE)),"New","-")))</f>
      </c>
    </row>
    <row r="83" spans="1:8" ht="12.75">
      <c r="A83" s="44"/>
      <c r="B83" s="39"/>
      <c r="C83" s="44"/>
      <c r="D83" s="45"/>
      <c r="E83" s="46"/>
      <c r="F83" s="49"/>
      <c r="G83" s="47" t="str">
        <f t="shared" si="1"/>
        <v> </v>
      </c>
      <c r="H83" s="48">
        <f>IF(B83=0,"",(IF(ISNA(VLOOKUP(B83,League!$C$10:$C$162,1,FALSE)),"New","-")))</f>
      </c>
    </row>
    <row r="84" spans="1:8" ht="12.75">
      <c r="A84" s="44"/>
      <c r="B84" s="39"/>
      <c r="C84" s="44"/>
      <c r="D84" s="45"/>
      <c r="E84" s="46"/>
      <c r="F84" s="49"/>
      <c r="G84" s="47" t="str">
        <f t="shared" si="1"/>
        <v> </v>
      </c>
      <c r="H84" s="48">
        <f>IF(B84=0,"",(IF(ISNA(VLOOKUP(B84,League!$C$10:$C$162,1,FALSE)),"New","-")))</f>
      </c>
    </row>
    <row r="85" spans="1:8" ht="12.75">
      <c r="A85" s="44"/>
      <c r="B85" s="39"/>
      <c r="C85" s="44"/>
      <c r="D85" s="45"/>
      <c r="E85" s="46"/>
      <c r="F85" s="49"/>
      <c r="G85" s="47" t="str">
        <f t="shared" si="1"/>
        <v> </v>
      </c>
      <c r="H85" s="48">
        <f>IF(B85=0,"",(IF(ISNA(VLOOKUP(B85,League!$C$10:$C$162,1,FALSE)),"New","-")))</f>
      </c>
    </row>
    <row r="86" spans="1:8" ht="12.75">
      <c r="A86" s="44"/>
      <c r="B86" s="39"/>
      <c r="C86" s="44"/>
      <c r="D86" s="45"/>
      <c r="E86" s="46"/>
      <c r="F86" s="49"/>
      <c r="G86" s="47" t="str">
        <f t="shared" si="1"/>
        <v> </v>
      </c>
      <c r="H86" s="48">
        <f>IF(B86=0,"",(IF(ISNA(VLOOKUP(B86,League!$C$10:$C$162,1,FALSE)),"New","-")))</f>
      </c>
    </row>
    <row r="87" spans="1:8" ht="12.75">
      <c r="A87" s="44"/>
      <c r="B87" s="39"/>
      <c r="C87" s="44"/>
      <c r="D87" s="45"/>
      <c r="E87" s="46"/>
      <c r="F87" s="49"/>
      <c r="G87" s="47" t="str">
        <f t="shared" si="1"/>
        <v> </v>
      </c>
      <c r="H87" s="48">
        <f>IF(B87=0,"",(IF(ISNA(VLOOKUP(B87,League!$C$10:$C$162,1,FALSE)),"New","-")))</f>
      </c>
    </row>
    <row r="88" spans="1:8" ht="12.75">
      <c r="A88" s="44"/>
      <c r="B88" s="39"/>
      <c r="C88" s="44"/>
      <c r="D88" s="45"/>
      <c r="E88" s="46"/>
      <c r="F88" s="49"/>
      <c r="G88" s="47" t="str">
        <f t="shared" si="1"/>
        <v> </v>
      </c>
      <c r="H88" s="48">
        <f>IF(B88=0,"",(IF(ISNA(VLOOKUP(B88,League!$C$10:$C$162,1,FALSE)),"New","-")))</f>
      </c>
    </row>
    <row r="89" spans="1:8" ht="12.75">
      <c r="A89" s="44"/>
      <c r="B89" s="39"/>
      <c r="C89" s="44"/>
      <c r="D89" s="45"/>
      <c r="E89" s="46"/>
      <c r="F89" s="49"/>
      <c r="G89" s="47" t="str">
        <f t="shared" si="1"/>
        <v> </v>
      </c>
      <c r="H89" s="48">
        <f>IF(B89=0,"",(IF(ISNA(VLOOKUP(B89,League!$C$10:$C$162,1,FALSE)),"New","-")))</f>
      </c>
    </row>
    <row r="90" spans="1:8" ht="12.75">
      <c r="A90" s="44"/>
      <c r="B90" s="39"/>
      <c r="C90" s="44"/>
      <c r="D90" s="45"/>
      <c r="E90" s="46"/>
      <c r="F90" s="49"/>
      <c r="G90" s="47" t="str">
        <f t="shared" si="1"/>
        <v> </v>
      </c>
      <c r="H90" s="48">
        <f>IF(B90=0,"",(IF(ISNA(VLOOKUP(B90,League!$C$10:$C$162,1,FALSE)),"New","-")))</f>
      </c>
    </row>
    <row r="91" spans="1:8" ht="12.75">
      <c r="A91" s="44"/>
      <c r="B91" s="39"/>
      <c r="C91" s="44"/>
      <c r="D91" s="45"/>
      <c r="E91" s="46"/>
      <c r="F91" s="49"/>
      <c r="G91" s="47" t="str">
        <f t="shared" si="1"/>
        <v> </v>
      </c>
      <c r="H91" s="48">
        <f>IF(B91=0,"",(IF(ISNA(VLOOKUP(B91,League!$C$10:$C$162,1,FALSE)),"New","-")))</f>
      </c>
    </row>
    <row r="92" spans="1:8" ht="12.75">
      <c r="A92" s="44"/>
      <c r="B92" s="39"/>
      <c r="C92" s="44"/>
      <c r="D92" s="45"/>
      <c r="E92" s="46"/>
      <c r="F92" s="49"/>
      <c r="G92" s="47" t="str">
        <f t="shared" si="1"/>
        <v> </v>
      </c>
      <c r="H92" s="48">
        <f>IF(B92=0,"",(IF(ISNA(VLOOKUP(B92,League!$C$10:$C$162,1,FALSE)),"New","-")))</f>
      </c>
    </row>
    <row r="93" spans="1:8" ht="12.75">
      <c r="A93" s="44"/>
      <c r="B93" s="39"/>
      <c r="C93" s="44"/>
      <c r="D93" s="45"/>
      <c r="E93" s="46"/>
      <c r="F93" s="49"/>
      <c r="G93" s="47" t="str">
        <f t="shared" si="1"/>
        <v> </v>
      </c>
      <c r="H93" s="48">
        <f>IF(B93=0,"",(IF(ISNA(VLOOKUP(B93,League!$C$10:$C$162,1,FALSE)),"New","-")))</f>
      </c>
    </row>
    <row r="94" spans="1:8" ht="12.75">
      <c r="A94" s="44"/>
      <c r="B94" s="39"/>
      <c r="C94" s="44"/>
      <c r="D94" s="45"/>
      <c r="E94" s="46"/>
      <c r="F94" s="49"/>
      <c r="G94" s="47" t="str">
        <f t="shared" si="1"/>
        <v> </v>
      </c>
      <c r="H94" s="48">
        <f>IF(B94=0,"",(IF(ISNA(VLOOKUP(B94,League!$C$10:$C$162,1,FALSE)),"New","-")))</f>
      </c>
    </row>
    <row r="95" spans="1:8" ht="12.75">
      <c r="A95" s="44"/>
      <c r="B95" s="39"/>
      <c r="C95" s="44"/>
      <c r="D95" s="45"/>
      <c r="E95" s="46"/>
      <c r="F95" s="49"/>
      <c r="G95" s="47" t="str">
        <f t="shared" si="1"/>
        <v> </v>
      </c>
      <c r="H95" s="48">
        <f>IF(B95=0,"",(IF(ISNA(VLOOKUP(B95,League!$C$10:$C$162,1,FALSE)),"New","-")))</f>
      </c>
    </row>
    <row r="96" spans="1:8" ht="12.75">
      <c r="A96" s="44"/>
      <c r="B96" s="39"/>
      <c r="C96" s="44"/>
      <c r="D96" s="45"/>
      <c r="E96" s="46"/>
      <c r="F96" s="49"/>
      <c r="G96" s="47" t="str">
        <f t="shared" si="1"/>
        <v> </v>
      </c>
      <c r="H96" s="48">
        <f>IF(B96=0,"",(IF(ISNA(VLOOKUP(B96,League!$C$10:$C$162,1,FALSE)),"New","-")))</f>
      </c>
    </row>
    <row r="97" spans="1:8" ht="12.75">
      <c r="A97" s="44"/>
      <c r="B97" s="39"/>
      <c r="C97" s="44"/>
      <c r="D97" s="45"/>
      <c r="E97" s="46"/>
      <c r="F97" s="49"/>
      <c r="G97" s="47" t="str">
        <f t="shared" si="1"/>
        <v> </v>
      </c>
      <c r="H97" s="48">
        <f>IF(B97=0,"",(IF(ISNA(VLOOKUP(B97,League!$C$10:$C$162,1,FALSE)),"New","-")))</f>
      </c>
    </row>
    <row r="98" spans="1:8" ht="12.75">
      <c r="A98" s="44"/>
      <c r="B98" s="39"/>
      <c r="C98" s="44"/>
      <c r="D98" s="45"/>
      <c r="E98" s="46"/>
      <c r="F98" s="49"/>
      <c r="G98" s="47" t="str">
        <f t="shared" si="1"/>
        <v> </v>
      </c>
      <c r="H98" s="48">
        <f>IF(B98=0,"",(IF(ISNA(VLOOKUP(B98,League!$C$10:$C$162,1,FALSE)),"New","-")))</f>
      </c>
    </row>
    <row r="99" spans="1:8" ht="12.75">
      <c r="A99" s="44"/>
      <c r="B99" s="39"/>
      <c r="C99" s="44"/>
      <c r="D99" s="45"/>
      <c r="E99" s="46"/>
      <c r="F99" s="49"/>
      <c r="G99" s="47" t="str">
        <f t="shared" si="1"/>
        <v> </v>
      </c>
      <c r="H99" s="48">
        <f>IF(B99=0,"",(IF(ISNA(VLOOKUP(B99,League!$C$10:$C$162,1,FALSE)),"New","-")))</f>
      </c>
    </row>
    <row r="100" spans="1:8" ht="12.75">
      <c r="A100" s="44"/>
      <c r="B100" s="39"/>
      <c r="C100" s="44"/>
      <c r="D100" s="45"/>
      <c r="E100" s="46"/>
      <c r="F100" s="49"/>
      <c r="G100" s="47" t="str">
        <f t="shared" si="1"/>
        <v> </v>
      </c>
      <c r="H100" s="48">
        <f>IF(B100=0,"",(IF(ISNA(VLOOKUP(B100,League!$C$10:$C$162,1,FALSE)),"New","-")))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72"/>
  <sheetViews>
    <sheetView tabSelected="1" zoomScalePageLayoutView="0" workbookViewId="0" topLeftCell="A1">
      <selection activeCell="P12" sqref="P12:P98"/>
    </sheetView>
  </sheetViews>
  <sheetFormatPr defaultColWidth="9.140625" defaultRowHeight="12.75"/>
  <cols>
    <col min="1" max="1" width="4.140625" style="0" customWidth="1"/>
    <col min="3" max="3" width="27.28125" style="0" customWidth="1"/>
    <col min="4" max="4" width="11.28125" style="68" customWidth="1"/>
    <col min="5" max="5" width="12.28125" style="68" customWidth="1"/>
    <col min="6" max="15" width="5.421875" style="0" customWidth="1"/>
    <col min="16" max="16" width="9.28125" style="0" customWidth="1"/>
    <col min="20" max="20" width="33.421875" style="0" customWidth="1"/>
    <col min="21" max="21" width="4.8515625" style="0" customWidth="1"/>
    <col min="22" max="30" width="3.8515625" style="0" customWidth="1"/>
  </cols>
  <sheetData>
    <row r="1" spans="1:16" ht="45" customHeight="1">
      <c r="A1" s="91" t="str">
        <f>Title!A1</f>
        <v>Kent Orienteering League 2008/9 - Middle Distance Competition           Light Green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8" ht="12.75">
      <c r="A2" s="16" t="s">
        <v>41</v>
      </c>
      <c r="B2" s="17"/>
      <c r="D2" s="67"/>
      <c r="H2" s="7"/>
      <c r="I2" s="7"/>
      <c r="J2" s="7"/>
      <c r="K2" s="7"/>
      <c r="N2" s="7"/>
      <c r="O2" s="7"/>
      <c r="P2" s="7"/>
      <c r="Q2" s="7"/>
      <c r="R2" s="7"/>
    </row>
    <row r="3" spans="1:18" ht="12.75">
      <c r="A3" s="20" t="s">
        <v>10</v>
      </c>
      <c r="B3" s="16" t="s">
        <v>45</v>
      </c>
      <c r="G3" s="7"/>
      <c r="H3" s="50"/>
      <c r="I3" s="51"/>
      <c r="J3" s="51"/>
      <c r="K3" s="51"/>
      <c r="L3" s="52" t="s">
        <v>42</v>
      </c>
      <c r="M3" s="53">
        <f>10-(COUNTBLANK(F9:O9))</f>
        <v>10</v>
      </c>
      <c r="N3" s="7"/>
      <c r="O3" s="7"/>
      <c r="P3" s="7"/>
      <c r="Q3" s="7"/>
      <c r="R3" s="7"/>
    </row>
    <row r="4" spans="1:18" ht="12.75">
      <c r="A4" s="20" t="s">
        <v>11</v>
      </c>
      <c r="B4" s="16" t="s">
        <v>46</v>
      </c>
      <c r="G4" s="7"/>
      <c r="H4" s="54"/>
      <c r="I4" s="55"/>
      <c r="J4" s="55"/>
      <c r="K4" s="55"/>
      <c r="L4" s="56" t="s">
        <v>35</v>
      </c>
      <c r="M4" s="57">
        <f>IF(OR(M3=1,M3=2),(1),IF(OR(M3=3,M3=4),2,IF(OR(M3=5,M3=6),3,IF(OR(M3=7,M3=8),4,IF(OR(M3=9,M3=10),5,0)))))</f>
        <v>5</v>
      </c>
      <c r="N4" s="7"/>
      <c r="O4" s="7"/>
      <c r="P4" s="7"/>
      <c r="Q4" s="7"/>
      <c r="R4" s="7"/>
    </row>
    <row r="5" spans="1:18" ht="12.75">
      <c r="A5" s="20" t="s">
        <v>12</v>
      </c>
      <c r="B5" s="16" t="s">
        <v>14</v>
      </c>
      <c r="D5" s="67"/>
      <c r="G5" s="7"/>
      <c r="I5" s="7"/>
      <c r="J5" s="7"/>
      <c r="K5" s="7"/>
      <c r="N5" s="7"/>
      <c r="O5" s="7"/>
      <c r="P5" s="7"/>
      <c r="Q5" s="7"/>
      <c r="R5" s="7"/>
    </row>
    <row r="6" spans="1:18" ht="12.75">
      <c r="A6" s="20" t="s">
        <v>13</v>
      </c>
      <c r="B6" s="16" t="s">
        <v>15</v>
      </c>
      <c r="D6" s="67"/>
      <c r="G6" s="7"/>
      <c r="I6" s="7"/>
      <c r="J6" s="7"/>
      <c r="K6" s="7"/>
      <c r="N6" s="7"/>
      <c r="O6" s="7"/>
      <c r="P6" s="7"/>
      <c r="Q6" s="7"/>
      <c r="R6" s="7"/>
    </row>
    <row r="7" spans="2:20" ht="12.75">
      <c r="B7" s="17"/>
      <c r="C7" s="17"/>
      <c r="D7" s="67"/>
      <c r="F7" s="92" t="s">
        <v>54</v>
      </c>
      <c r="G7" s="92"/>
      <c r="H7" s="92"/>
      <c r="I7" s="92"/>
      <c r="J7" s="92"/>
      <c r="K7" s="92"/>
      <c r="L7" s="92"/>
      <c r="M7" s="92"/>
      <c r="N7" s="92"/>
      <c r="O7" s="92"/>
      <c r="T7" s="2"/>
    </row>
    <row r="8" spans="6:15" ht="12.75"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  <c r="N8" s="21">
        <v>9</v>
      </c>
      <c r="O8" s="21">
        <v>10</v>
      </c>
    </row>
    <row r="9" spans="1:30" ht="54.75" customHeight="1">
      <c r="A9" s="13" t="s">
        <v>8</v>
      </c>
      <c r="B9" s="13" t="s">
        <v>43</v>
      </c>
      <c r="C9" s="13" t="s">
        <v>0</v>
      </c>
      <c r="D9" s="69" t="s">
        <v>1</v>
      </c>
      <c r="E9" s="69" t="s">
        <v>2</v>
      </c>
      <c r="F9" s="14" t="str">
        <f>IF(ISBLANK('Ev 1'!$B$6),"",('Ev 1'!$B$6))</f>
        <v>FC</v>
      </c>
      <c r="G9" s="14" t="str">
        <f>IF(ISBLANK('Ev 2'!$B$6),"",('Ev 2'!$B$6))</f>
        <v>PE</v>
      </c>
      <c r="H9" s="14" t="str">
        <f>IF(ISBLANK('Ev 3'!$B$6),"",('Ev 3'!$B$6))</f>
        <v>HA</v>
      </c>
      <c r="I9" s="14" t="str">
        <f>IF(ISBLANK('Ev 4'!$B$6),"",('Ev 4'!$B$6))</f>
        <v>JW</v>
      </c>
      <c r="J9" s="14" t="str">
        <f>IF(ISBLANK('Ev 5'!$B$6),"",('Ev 5'!$B$6))</f>
        <v>CH</v>
      </c>
      <c r="K9" s="14" t="str">
        <f>IF(ISBLANK('Ev 6'!$B$6),"",('Ev 6'!$B$6))</f>
        <v>GW</v>
      </c>
      <c r="L9" s="14" t="str">
        <f>IF(ISBLANK('Ev 7'!$B$6),"",('Ev 7'!$B$6))</f>
        <v>MP</v>
      </c>
      <c r="M9" s="14" t="str">
        <f>IF(ISBLANK('Ev 8'!$B$6),"",('Ev 8'!$B$6))</f>
        <v>LU</v>
      </c>
      <c r="N9" s="14" t="str">
        <f>IF(ISBLANK('Ev 9'!$B$6),"",('Ev 9'!$B$6))</f>
        <v>BE</v>
      </c>
      <c r="O9" s="14" t="str">
        <f>IF(ISBLANK('Ev 10'!$B$6),"",('Ev 10'!$B$6))</f>
        <v>SH</v>
      </c>
      <c r="P9" s="15" t="s">
        <v>9</v>
      </c>
      <c r="U9" t="s">
        <v>16</v>
      </c>
      <c r="V9" t="s">
        <v>17</v>
      </c>
      <c r="W9" t="s">
        <v>18</v>
      </c>
      <c r="X9" t="s">
        <v>19</v>
      </c>
      <c r="Y9" t="s">
        <v>20</v>
      </c>
      <c r="Z9" t="s">
        <v>21</v>
      </c>
      <c r="AA9" t="s">
        <v>22</v>
      </c>
      <c r="AB9" t="s">
        <v>23</v>
      </c>
      <c r="AC9" t="s">
        <v>24</v>
      </c>
      <c r="AD9" t="s">
        <v>25</v>
      </c>
    </row>
    <row r="10" spans="1:30" ht="12.75">
      <c r="A10" s="23"/>
      <c r="B10" s="24"/>
      <c r="C10" s="23"/>
      <c r="D10" s="70"/>
      <c r="E10" s="70"/>
      <c r="F10" s="11">
        <f>IF(ISNA(VLOOKUP($C10,'Ev 1'!$B$7:$G$100,6,FALSE)),"",VLOOKUP($C10,'Ev 1'!$B$7:$G$100,6,FALSE))</f>
      </c>
      <c r="G10" s="11">
        <f>IF(ISNA(VLOOKUP($C10,'Ev 2'!$B$7:$G$100,6,FALSE)),"",VLOOKUP($C10,'Ev 2'!$B$7:$G$100,6,FALSE))</f>
      </c>
      <c r="H10" s="11">
        <f>IF(ISNA(VLOOKUP($C10,'Ev 3'!$B$7:$G$100,6,FALSE)),"",VLOOKUP($C10,'Ev 3'!$B$7:$G$100,6,FALSE))</f>
      </c>
      <c r="I10" s="11">
        <f>IF(ISNA(VLOOKUP($C10,'Ev 4'!$B$7:$G$100,6,FALSE)),"",VLOOKUP($C10,'Ev 4'!$B$7:$G$100,6,FALSE))</f>
      </c>
      <c r="J10" s="11">
        <f>IF(ISNA(VLOOKUP($C10,'Ev 5'!$B$7:$G$100,6,FALSE)),"",VLOOKUP($C10,'Ev 5'!$B$7:$G$100,6,FALSE))</f>
      </c>
      <c r="K10" s="11">
        <f>IF(ISNA(VLOOKUP($C10,'Ev 6'!$B$7:$G$100,6,FALSE)),"",VLOOKUP($C10,'Ev 6'!$B$7:$G$100,6,FALSE))</f>
      </c>
      <c r="L10" s="11">
        <f>IF(ISNA(VLOOKUP($C10,'Ev 7'!$B$7:$G$100,6,FALSE)),"",VLOOKUP($C10,'Ev 7'!$B$7:$G$100,6,FALSE))</f>
      </c>
      <c r="M10" s="11">
        <f>IF(ISNA(VLOOKUP($C10,'Ev 8'!$B$7:$G$100,6,FALSE)),"",VLOOKUP($C10,'Ev 8'!$B$7:$G$100,6,FALSE))</f>
      </c>
      <c r="N10" s="11">
        <f>IF(ISNA(VLOOKUP($C10,'Ev 9'!$B$7:$G$100,6,FALSE)),"",VLOOKUP($C10,'Ev 9'!$B$7:$G$100,6,FALSE))</f>
      </c>
      <c r="O10" s="11">
        <f>IF(ISNA(VLOOKUP($C10,'Ev 10'!$B$7:$G$100,6,FALSE)),"",VLOOKUP($C10,'Ev 10'!$B$7:$G$100,6,FALSE))</f>
      </c>
      <c r="P10" s="12">
        <f aca="true" t="shared" si="0" ref="P10:P41">IF(ISBLANK(C10),"",IF(M$4=1,(U10),IF(M$4=2,SUM(U10:V10),IF(M$4=3,SUM(U10:W10),IF(M$4=4,SUM(U10:X10),IF(M$4=5,SUM(U10:Y10),""))))))</f>
      </c>
      <c r="U10" s="3">
        <f>IF(ISERR(LARGE($F10:$O10,1)),"",(LARGE($F10:$O10,1)))</f>
      </c>
      <c r="V10" s="3">
        <f>IF(ISERR(LARGE($F10:$O10,2)),"",(LARGE($F10:$O10,2)))</f>
      </c>
      <c r="W10" s="3">
        <f>IF(ISERR(LARGE($F10:$O10,3)),"",(LARGE($F10:$O10,3)))</f>
      </c>
      <c r="X10" s="3">
        <f>IF(ISERR(LARGE($F10:$O10,4)),"",(LARGE($F10:$O10,4)))</f>
      </c>
      <c r="Y10" s="3">
        <f>IF(ISERR(LARGE($F10:$O10,5)),"",(LARGE($F10:$O10,5)))</f>
      </c>
      <c r="Z10" s="3">
        <f>IF(ISERR(LARGE($F10:$O10,6)),"",(LARGE($F10:$O10,6)))</f>
      </c>
      <c r="AA10" s="3">
        <f>IF(ISERR(LARGE($F10:$O10,7)),"",(LARGE($F10:$O10,7)))</f>
      </c>
      <c r="AB10" s="3">
        <f>IF(ISERR(LARGE($F10:$O10,8)),"",(LARGE($F10:$O10,8)))</f>
      </c>
      <c r="AC10" s="3">
        <f>IF(ISERR(LARGE($F10:$O10,9)),"",(LARGE($F10:$O10,9)))</f>
      </c>
      <c r="AD10" s="3">
        <f>IF(ISERR(LARGE($F10:$O10,10)),"",(LARGE($F10:$O10,10)))</f>
      </c>
    </row>
    <row r="11" spans="1:30" ht="12.75">
      <c r="A11" s="18" t="s">
        <v>44</v>
      </c>
      <c r="B11" s="22">
        <v>0</v>
      </c>
      <c r="C11" s="59" t="s">
        <v>49</v>
      </c>
      <c r="D11" s="71"/>
      <c r="E11" s="71"/>
      <c r="F11" s="19">
        <f>IF(ISNA(VLOOKUP($C11,'Ev 1'!$B$7:$G$100,6,FALSE)),"",VLOOKUP($C11,'Ev 1'!$B$7:$G$100,6,FALSE))</f>
      </c>
      <c r="G11" s="19">
        <f>IF(ISNA(VLOOKUP($C11,'Ev 2'!$B$7:$G$100,6,FALSE)),"",VLOOKUP($C11,'Ev 2'!$B$7:$G$100,6,FALSE))</f>
      </c>
      <c r="H11" s="19">
        <f>IF(ISNA(VLOOKUP($C11,'Ev 3'!$B$7:$G$100,6,FALSE)),"",VLOOKUP($C11,'Ev 3'!$B$7:$G$100,6,FALSE))</f>
      </c>
      <c r="I11" s="19">
        <f>IF(ISNA(VLOOKUP($C11,'Ev 4'!$B$7:$G$100,6,FALSE)),"",VLOOKUP($C11,'Ev 4'!$B$7:$G$100,6,FALSE))</f>
      </c>
      <c r="J11" s="19">
        <f>IF(ISNA(VLOOKUP($C11,'Ev 5'!$B$7:$G$100,6,FALSE)),"",VLOOKUP($C11,'Ev 5'!$B$7:$G$100,6,FALSE))</f>
      </c>
      <c r="K11" s="19">
        <f>IF(ISNA(VLOOKUP($C11,'Ev 6'!$B$7:$G$100,6,FALSE)),"",VLOOKUP($C11,'Ev 6'!$B$7:$G$100,6,FALSE))</f>
      </c>
      <c r="L11" s="19">
        <f>IF(ISNA(VLOOKUP($C11,'Ev 7'!$B$7:$G$100,6,FALSE)),"",VLOOKUP($C11,'Ev 7'!$B$7:$G$100,6,FALSE))</f>
      </c>
      <c r="M11" s="19">
        <f>IF(ISNA(VLOOKUP($C11,'Ev 8'!$B$7:$G$100,6,FALSE)),"",VLOOKUP($C11,'Ev 8'!$B$7:$G$100,6,FALSE))</f>
      </c>
      <c r="N11" s="19">
        <f>IF(ISNA(VLOOKUP($C11,'Ev 9'!$B$7:$G$100,6,FALSE)),"",VLOOKUP($C11,'Ev 9'!$B$7:$G$100,6,FALSE))</f>
      </c>
      <c r="O11" s="19">
        <f>IF(ISNA(VLOOKUP($C11,'Ev 10'!$B$7:$G$100,6,FALSE)),"",VLOOKUP($C11,'Ev 10'!$B$7:$G$100,6,FALSE))</f>
      </c>
      <c r="P11" s="58">
        <f t="shared" si="0"/>
        <v>0</v>
      </c>
      <c r="U11" s="3">
        <f aca="true" t="shared" si="1" ref="U11:U51">IF(ISERR(LARGE($F11:$O11,1)),"",(LARGE($F11:$O11,1)))</f>
      </c>
      <c r="V11" s="3">
        <f aca="true" t="shared" si="2" ref="V11:V51">IF(ISERR(LARGE($F11:$O11,2)),"",(LARGE($F11:$O11,2)))</f>
      </c>
      <c r="W11" s="3">
        <f aca="true" t="shared" si="3" ref="W11:W51">IF(ISERR(LARGE($F11:$O11,3)),"",(LARGE($F11:$O11,3)))</f>
      </c>
      <c r="X11" s="3">
        <f aca="true" t="shared" si="4" ref="X11:X51">IF(ISERR(LARGE($F11:$O11,4)),"",(LARGE($F11:$O11,4)))</f>
      </c>
      <c r="Y11" s="3">
        <f aca="true" t="shared" si="5" ref="Y11:Y51">IF(ISERR(LARGE($F11:$O11,5)),"",(LARGE($F11:$O11,5)))</f>
      </c>
      <c r="Z11" s="3">
        <f aca="true" t="shared" si="6" ref="Z11:Z51">IF(ISERR(LARGE($F11:$O11,6)),"",(LARGE($F11:$O11,6)))</f>
      </c>
      <c r="AA11" s="3">
        <f aca="true" t="shared" si="7" ref="AA11:AA51">IF(ISERR(LARGE($F11:$O11,7)),"",(LARGE($F11:$O11,7)))</f>
      </c>
      <c r="AB11" s="3">
        <f aca="true" t="shared" si="8" ref="AB11:AB51">IF(ISERR(LARGE($F11:$O11,8)),"",(LARGE($F11:$O11,8)))</f>
      </c>
      <c r="AC11" s="3">
        <f aca="true" t="shared" si="9" ref="AC11:AC51">IF(ISERR(LARGE($F11:$O11,9)),"",(LARGE($F11:$O11,9)))</f>
      </c>
      <c r="AD11" s="3">
        <f aca="true" t="shared" si="10" ref="AD11:AD51">IF(ISERR(LARGE($F11:$O11,10)),"",(LARGE($F11:$O11,10)))</f>
      </c>
    </row>
    <row r="12" spans="1:30" ht="12.75">
      <c r="A12" s="23" t="s">
        <v>10</v>
      </c>
      <c r="B12" s="24">
        <f aca="true" t="shared" si="11" ref="B12:B51">B11+1</f>
        <v>1</v>
      </c>
      <c r="C12" s="62" t="s">
        <v>88</v>
      </c>
      <c r="D12" s="72" t="s">
        <v>89</v>
      </c>
      <c r="E12" s="72" t="s">
        <v>66</v>
      </c>
      <c r="F12" s="94">
        <f>IF(ISNA(VLOOKUP($C12,'Ev 1'!$B$7:$G$100,6,FALSE)),"",VLOOKUP($C12,'Ev 1'!$B$7:$G$100,6,FALSE))</f>
        <v>49.49928469241773</v>
      </c>
      <c r="G12" s="94">
        <f>IF(ISNA(VLOOKUP($C12,'Ev 2'!$B$7:$G$100,6,FALSE)),"",VLOOKUP($C12,'Ev 2'!$B$7:$G$100,6,FALSE))</f>
        <v>44.59482908207531</v>
      </c>
      <c r="H12" s="94">
        <f>IF(ISNA(VLOOKUP($C12,'Ev 3'!$B$7:$G$100,6,FALSE)),"",VLOOKUP($C12,'Ev 3'!$B$7:$G$100,6,FALSE))</f>
        <v>45.094417077175706</v>
      </c>
      <c r="I12" s="94">
        <f>IF(ISNA(VLOOKUP($C12,'Ev 4'!$B$7:$G$100,6,FALSE)),"",VLOOKUP($C12,'Ev 4'!$B$7:$G$100,6,FALSE))</f>
        <v>66.15538512837614</v>
      </c>
      <c r="J12" s="94">
        <f>IF(ISNA(VLOOKUP($C12,'Ev 5'!$B$7:$G$100,6,FALSE)),"",VLOOKUP($C12,'Ev 5'!$B$7:$G$100,6,FALSE))</f>
        <v>64.21636615811373</v>
      </c>
      <c r="K12" s="94">
        <f>IF(ISNA(VLOOKUP($C12,'Ev 6'!$B$7:$G$100,6,FALSE)),"",VLOOKUP($C12,'Ev 6'!$B$7:$G$100,6,FALSE))</f>
        <v>82.25165562913907</v>
      </c>
      <c r="L12" s="94">
        <f>IF(ISNA(VLOOKUP($C12,'Ev 7'!$B$7:$G$100,6,FALSE)),"",VLOOKUP($C12,'Ev 7'!$B$7:$G$100,6,FALSE))</f>
        <v>75.35014005602243</v>
      </c>
      <c r="M12" s="94">
        <f>IF(ISNA(VLOOKUP($C12,'Ev 8'!$B$7:$G$100,6,FALSE)),"",VLOOKUP($C12,'Ev 8'!$B$7:$G$100,6,FALSE))</f>
        <v>94.6070878274268</v>
      </c>
      <c r="N12" s="94">
        <f>IF(ISNA(VLOOKUP($C12,'Ev 9'!$B$7:$G$100,6,FALSE)),"",VLOOKUP($C12,'Ev 9'!$B$7:$G$100,6,FALSE))</f>
        <v>72.42677824267781</v>
      </c>
      <c r="O12" s="95">
        <f>IF(ISNA(VLOOKUP($C12,'Ev 10'!$B$7:$G$100,6,FALSE)),"",VLOOKUP($C12,'Ev 10'!$B$7:$G$100,6,FALSE))</f>
        <v>69.01664145234493</v>
      </c>
      <c r="P12" s="99">
        <f t="shared" si="0"/>
        <v>393.652303207611</v>
      </c>
      <c r="U12" s="3">
        <f t="shared" si="1"/>
        <v>94.6070878274268</v>
      </c>
      <c r="V12" s="3">
        <f t="shared" si="2"/>
        <v>82.25165562913907</v>
      </c>
      <c r="W12" s="3">
        <f t="shared" si="3"/>
        <v>75.35014005602243</v>
      </c>
      <c r="X12" s="3">
        <f t="shared" si="4"/>
        <v>72.42677824267781</v>
      </c>
      <c r="Y12" s="3">
        <f t="shared" si="5"/>
        <v>69.01664145234493</v>
      </c>
      <c r="Z12" s="3">
        <f t="shared" si="6"/>
        <v>66.15538512837614</v>
      </c>
      <c r="AA12" s="3">
        <f t="shared" si="7"/>
        <v>64.21636615811373</v>
      </c>
      <c r="AB12" s="3">
        <f t="shared" si="8"/>
        <v>49.49928469241773</v>
      </c>
      <c r="AC12" s="3">
        <f t="shared" si="9"/>
        <v>45.094417077175706</v>
      </c>
      <c r="AD12" s="3">
        <f t="shared" si="10"/>
        <v>44.59482908207531</v>
      </c>
    </row>
    <row r="13" spans="1:30" ht="12.75">
      <c r="A13" s="23" t="s">
        <v>10</v>
      </c>
      <c r="B13" s="33">
        <f t="shared" si="11"/>
        <v>2</v>
      </c>
      <c r="C13" s="32" t="s">
        <v>67</v>
      </c>
      <c r="D13" s="70" t="s">
        <v>68</v>
      </c>
      <c r="E13" s="70" t="s">
        <v>66</v>
      </c>
      <c r="F13" s="95">
        <f>IF(ISNA(VLOOKUP($C13,'Ev 1'!$B$7:$G$100,6,FALSE)),"",VLOOKUP($C13,'Ev 1'!$B$7:$G$100,6,FALSE))</f>
        <v>79.54022988505747</v>
      </c>
      <c r="G13" s="95">
        <f>IF(ISNA(VLOOKUP($C13,'Ev 2'!$B$7:$G$100,6,FALSE)),"",VLOOKUP($C13,'Ev 2'!$B$7:$G$100,6,FALSE))</f>
        <v>79.93779160186627</v>
      </c>
      <c r="H13" s="95">
        <f>IF(ISNA(VLOOKUP($C13,'Ev 3'!$B$7:$G$100,6,FALSE)),"",VLOOKUP($C13,'Ev 3'!$B$7:$G$100,6,FALSE))</f>
        <v>51.633372502937725</v>
      </c>
      <c r="I13" s="95">
        <f>IF(ISNA(VLOOKUP($C13,'Ev 4'!$B$7:$G$100,6,FALSE)),"",VLOOKUP($C13,'Ev 4'!$B$7:$G$100,6,FALSE))</f>
      </c>
      <c r="J13" s="95">
        <f>IF(ISNA(VLOOKUP($C13,'Ev 5'!$B$7:$G$100,6,FALSE)),"",VLOOKUP($C13,'Ev 5'!$B$7:$G$100,6,FALSE))</f>
        <v>73.46291154303847</v>
      </c>
      <c r="K13" s="95">
        <f>IF(ISNA(VLOOKUP($C13,'Ev 6'!$B$7:$G$100,6,FALSE)),"",VLOOKUP($C13,'Ev 6'!$B$7:$G$100,6,FALSE))</f>
      </c>
      <c r="L13" s="95">
        <f>IF(ISNA(VLOOKUP($C13,'Ev 7'!$B$7:$G$100,6,FALSE)),"",VLOOKUP($C13,'Ev 7'!$B$7:$G$100,6,FALSE))</f>
        <v>71.23940677966102</v>
      </c>
      <c r="M13" s="95">
        <f>IF(ISNA(VLOOKUP($C13,'Ev 8'!$B$7:$G$100,6,FALSE)),"",VLOOKUP($C13,'Ev 8'!$B$7:$G$100,6,FALSE))</f>
        <v>83.46171273221566</v>
      </c>
      <c r="N13" s="95">
        <f>IF(ISNA(VLOOKUP($C13,'Ev 9'!$B$7:$G$100,6,FALSE)),"",VLOOKUP($C13,'Ev 9'!$B$7:$G$100,6,FALSE))</f>
        <v>69.01913875598086</v>
      </c>
      <c r="O13" s="96">
        <f>IF(ISNA(VLOOKUP($C13,'Ev 10'!$B$7:$G$100,6,FALSE)),"",VLOOKUP($C13,'Ev 10'!$B$7:$G$100,6,FALSE))</f>
      </c>
      <c r="P13" s="99">
        <f t="shared" si="0"/>
        <v>387.6420525418389</v>
      </c>
      <c r="U13" s="3">
        <f t="shared" si="1"/>
        <v>83.46171273221566</v>
      </c>
      <c r="V13" s="3">
        <f t="shared" si="2"/>
        <v>79.93779160186627</v>
      </c>
      <c r="W13" s="3">
        <f t="shared" si="3"/>
        <v>79.54022988505747</v>
      </c>
      <c r="X13" s="3">
        <f t="shared" si="4"/>
        <v>73.46291154303847</v>
      </c>
      <c r="Y13" s="3">
        <f t="shared" si="5"/>
        <v>71.23940677966102</v>
      </c>
      <c r="Z13" s="3">
        <f t="shared" si="6"/>
        <v>69.01913875598086</v>
      </c>
      <c r="AA13" s="3">
        <f t="shared" si="7"/>
        <v>51.633372502937725</v>
      </c>
      <c r="AB13" s="3">
        <f t="shared" si="8"/>
      </c>
      <c r="AC13" s="3">
        <f t="shared" si="9"/>
      </c>
      <c r="AD13" s="3">
        <f t="shared" si="10"/>
      </c>
    </row>
    <row r="14" spans="1:30" ht="12.75">
      <c r="A14" s="23" t="s">
        <v>10</v>
      </c>
      <c r="B14" s="33">
        <f t="shared" si="11"/>
        <v>3</v>
      </c>
      <c r="C14" s="32" t="s">
        <v>110</v>
      </c>
      <c r="D14" s="70" t="s">
        <v>109</v>
      </c>
      <c r="E14" s="70" t="s">
        <v>66</v>
      </c>
      <c r="F14" s="95">
        <f>IF(ISNA(VLOOKUP($C14,'Ev 1'!$B$7:$G$100,6,FALSE)),"",VLOOKUP($C14,'Ev 1'!$B$7:$G$100,6,FALSE))</f>
      </c>
      <c r="G14" s="95">
        <f>IF(ISNA(VLOOKUP($C14,'Ev 2'!$B$7:$G$100,6,FALSE)),"",VLOOKUP($C14,'Ev 2'!$B$7:$G$100,6,FALSE))</f>
        <v>74.75276323443862</v>
      </c>
      <c r="H14" s="95">
        <f>IF(ISNA(VLOOKUP($C14,'Ev 3'!$B$7:$G$100,6,FALSE)),"",VLOOKUP($C14,'Ev 3'!$B$7:$G$100,6,FALSE))</f>
        <v>77.49559082892415</v>
      </c>
      <c r="I14" s="95">
        <f>IF(ISNA(VLOOKUP($C14,'Ev 4'!$B$7:$G$100,6,FALSE)),"",VLOOKUP($C14,'Ev 4'!$B$7:$G$100,6,FALSE))</f>
      </c>
      <c r="J14" s="95">
        <f>IF(ISNA(VLOOKUP($C14,'Ev 5'!$B$7:$G$100,6,FALSE)),"",VLOOKUP($C14,'Ev 5'!$B$7:$G$100,6,FALSE))</f>
      </c>
      <c r="K14" s="95">
        <f>IF(ISNA(VLOOKUP($C14,'Ev 6'!$B$7:$G$100,6,FALSE)),"",VLOOKUP($C14,'Ev 6'!$B$7:$G$100,6,FALSE))</f>
        <v>72.75922671353251</v>
      </c>
      <c r="L14" s="95">
        <f>IF(ISNA(VLOOKUP($C14,'Ev 7'!$B$7:$G$100,6,FALSE)),"",VLOOKUP($C14,'Ev 7'!$B$7:$G$100,6,FALSE))</f>
        <v>62.73320895522387</v>
      </c>
      <c r="M14" s="95">
        <f>IF(ISNA(VLOOKUP($C14,'Ev 8'!$B$7:$G$100,6,FALSE)),"",VLOOKUP($C14,'Ev 8'!$B$7:$G$100,6,FALSE))</f>
        <v>71.11969111969113</v>
      </c>
      <c r="N14" s="95">
        <f>IF(ISNA(VLOOKUP($C14,'Ev 9'!$B$7:$G$100,6,FALSE)),"",VLOOKUP($C14,'Ev 9'!$B$7:$G$100,6,FALSE))</f>
      </c>
      <c r="O14" s="96">
        <f>IF(ISNA(VLOOKUP($C14,'Ev 10'!$B$7:$G$100,6,FALSE)),"",VLOOKUP($C14,'Ev 10'!$B$7:$G$100,6,FALSE))</f>
        <v>84.70107686594875</v>
      </c>
      <c r="P14" s="99">
        <f t="shared" si="0"/>
        <v>380.8283487625352</v>
      </c>
      <c r="U14" s="3">
        <f t="shared" si="1"/>
        <v>84.70107686594875</v>
      </c>
      <c r="V14" s="3">
        <f t="shared" si="2"/>
        <v>77.49559082892415</v>
      </c>
      <c r="W14" s="3">
        <f t="shared" si="3"/>
        <v>74.75276323443862</v>
      </c>
      <c r="X14" s="3">
        <f t="shared" si="4"/>
        <v>72.75922671353251</v>
      </c>
      <c r="Y14" s="3">
        <f t="shared" si="5"/>
        <v>71.11969111969113</v>
      </c>
      <c r="Z14" s="3">
        <f t="shared" si="6"/>
        <v>62.73320895522387</v>
      </c>
      <c r="AA14" s="3">
        <f t="shared" si="7"/>
      </c>
      <c r="AB14" s="3">
        <f t="shared" si="8"/>
      </c>
      <c r="AC14" s="3">
        <f t="shared" si="9"/>
      </c>
      <c r="AD14" s="3">
        <f t="shared" si="10"/>
      </c>
    </row>
    <row r="15" spans="1:30" ht="12.75">
      <c r="A15" s="65" t="s">
        <v>10</v>
      </c>
      <c r="B15" s="33">
        <f t="shared" si="11"/>
        <v>4</v>
      </c>
      <c r="C15" s="32" t="s">
        <v>201</v>
      </c>
      <c r="D15" s="70" t="s">
        <v>83</v>
      </c>
      <c r="E15" s="70" t="s">
        <v>61</v>
      </c>
      <c r="F15" s="95">
        <f>IF(ISNA(VLOOKUP($C15,'Ev 1'!$B$7:$G$100,6,FALSE)),"",VLOOKUP($C15,'Ev 1'!$B$7:$G$100,6,FALSE))</f>
      </c>
      <c r="G15" s="95">
        <f>IF(ISNA(VLOOKUP($C15,'Ev 2'!$B$7:$G$100,6,FALSE)),"",VLOOKUP($C15,'Ev 2'!$B$7:$G$100,6,FALSE))</f>
      </c>
      <c r="H15" s="95">
        <f>IF(ISNA(VLOOKUP($C15,'Ev 3'!$B$7:$G$100,6,FALSE)),"",VLOOKUP($C15,'Ev 3'!$B$7:$G$100,6,FALSE))</f>
      </c>
      <c r="I15" s="95">
        <f>IF(ISNA(VLOOKUP($C15,'Ev 4'!$B$7:$G$100,6,FALSE)),"",VLOOKUP($C15,'Ev 4'!$B$7:$G$100,6,FALSE))</f>
      </c>
      <c r="J15" s="95">
        <f>IF(ISNA(VLOOKUP($C15,'Ev 5'!$B$7:$G$100,6,FALSE)),"",VLOOKUP($C15,'Ev 5'!$B$7:$G$100,6,FALSE))</f>
      </c>
      <c r="K15" s="95">
        <f>IF(ISNA(VLOOKUP($C15,'Ev 6'!$B$7:$G$100,6,FALSE)),"",VLOOKUP($C15,'Ev 6'!$B$7:$G$100,6,FALSE))</f>
        <v>90.72315558802046</v>
      </c>
      <c r="L15" s="95">
        <f>IF(ISNA(VLOOKUP($C15,'Ev 7'!$B$7:$G$100,6,FALSE)),"",VLOOKUP($C15,'Ev 7'!$B$7:$G$100,6,FALSE))</f>
        <v>87.16785482825665</v>
      </c>
      <c r="M15" s="95">
        <f>IF(ISNA(VLOOKUP($C15,'Ev 8'!$B$7:$G$100,6,FALSE)),"",VLOOKUP($C15,'Ev 8'!$B$7:$G$100,6,FALSE))</f>
        <v>90.1174168297456</v>
      </c>
      <c r="N15" s="95">
        <f>IF(ISNA(VLOOKUP($C15,'Ev 9'!$B$7:$G$100,6,FALSE)),"",VLOOKUP($C15,'Ev 9'!$B$7:$G$100,6,FALSE))</f>
        <v>100</v>
      </c>
      <c r="O15" s="96">
        <f>IF(ISNA(VLOOKUP($C15,'Ev 10'!$B$7:$G$100,6,FALSE)),"",VLOOKUP($C15,'Ev 10'!$B$7:$G$100,6,FALSE))</f>
      </c>
      <c r="P15" s="99">
        <f t="shared" si="0"/>
        <v>368.00842724602273</v>
      </c>
      <c r="U15" s="3">
        <f t="shared" si="1"/>
        <v>100</v>
      </c>
      <c r="V15" s="3">
        <f t="shared" si="2"/>
        <v>90.72315558802046</v>
      </c>
      <c r="W15" s="3">
        <f t="shared" si="3"/>
        <v>90.1174168297456</v>
      </c>
      <c r="X15" s="3">
        <f t="shared" si="4"/>
        <v>87.16785482825665</v>
      </c>
      <c r="Y15" s="3">
        <f t="shared" si="5"/>
      </c>
      <c r="Z15" s="3">
        <f t="shared" si="6"/>
      </c>
      <c r="AA15" s="3">
        <f t="shared" si="7"/>
      </c>
      <c r="AB15" s="3">
        <f t="shared" si="8"/>
      </c>
      <c r="AC15" s="3">
        <f t="shared" si="9"/>
      </c>
      <c r="AD15" s="3">
        <f t="shared" si="10"/>
      </c>
    </row>
    <row r="16" spans="1:30" ht="12.75">
      <c r="A16" s="23" t="s">
        <v>10</v>
      </c>
      <c r="B16" s="24">
        <f t="shared" si="11"/>
        <v>5</v>
      </c>
      <c r="C16" s="63" t="s">
        <v>122</v>
      </c>
      <c r="D16" s="73" t="s">
        <v>70</v>
      </c>
      <c r="E16" s="76" t="s">
        <v>61</v>
      </c>
      <c r="F16" s="97">
        <f>IF(ISNA(VLOOKUP($C16,'Ev 1'!$B$7:$G$100,6,FALSE)),"",VLOOKUP($C16,'Ev 1'!$B$7:$G$100,6,FALSE))</f>
      </c>
      <c r="G16" s="97">
        <f>IF(ISNA(VLOOKUP($C16,'Ev 2'!$B$7:$G$100,6,FALSE)),"",VLOOKUP($C16,'Ev 2'!$B$7:$G$100,6,FALSE))</f>
        <v>53.374870197300105</v>
      </c>
      <c r="H16" s="97">
        <f>IF(ISNA(VLOOKUP($C16,'Ev 3'!$B$7:$G$100,6,FALSE)),"",VLOOKUP($C16,'Ev 3'!$B$7:$G$100,6,FALSE))</f>
        <v>47.27781364321068</v>
      </c>
      <c r="I16" s="97">
        <f>IF(ISNA(VLOOKUP($C16,'Ev 4'!$B$7:$G$100,6,FALSE)),"",VLOOKUP($C16,'Ev 4'!$B$7:$G$100,6,FALSE))</f>
      </c>
      <c r="J16" s="97">
        <f>IF(ISNA(VLOOKUP($C16,'Ev 5'!$B$7:$G$100,6,FALSE)),"",VLOOKUP($C16,'Ev 5'!$B$7:$G$100,6,FALSE))</f>
        <v>62.92898402990146</v>
      </c>
      <c r="K16" s="97">
        <f>IF(ISNA(VLOOKUP($C16,'Ev 6'!$B$7:$G$100,6,FALSE)),"",VLOOKUP($C16,'Ev 6'!$B$7:$G$100,6,FALSE))</f>
        <v>67.75777414075286</v>
      </c>
      <c r="L16" s="97">
        <f>IF(ISNA(VLOOKUP($C16,'Ev 7'!$B$7:$G$100,6,FALSE)),"",VLOOKUP($C16,'Ev 7'!$B$7:$G$100,6,FALSE))</f>
        <v>100</v>
      </c>
      <c r="M16" s="97">
        <f>IF(ISNA(VLOOKUP($C16,'Ev 8'!$B$7:$G$100,6,FALSE)),"",VLOOKUP($C16,'Ev 8'!$B$7:$G$100,6,FALSE))</f>
        <v>54.14462081128747</v>
      </c>
      <c r="N16" s="97">
        <f>IF(ISNA(VLOOKUP($C16,'Ev 9'!$B$7:$G$100,6,FALSE)),"",VLOOKUP($C16,'Ev 9'!$B$7:$G$100,6,FALSE))</f>
        <v>72.00499168053244</v>
      </c>
      <c r="O16" s="95">
        <f>IF(ISNA(VLOOKUP($C16,'Ev 10'!$B$7:$G$100,6,FALSE)),"",VLOOKUP($C16,'Ev 10'!$B$7:$G$100,6,FALSE))</f>
      </c>
      <c r="P16" s="99">
        <f t="shared" si="0"/>
        <v>356.8363706624742</v>
      </c>
      <c r="U16" s="3">
        <f t="shared" si="1"/>
        <v>100</v>
      </c>
      <c r="V16" s="3">
        <f t="shared" si="2"/>
        <v>72.00499168053244</v>
      </c>
      <c r="W16" s="3">
        <f t="shared" si="3"/>
        <v>67.75777414075286</v>
      </c>
      <c r="X16" s="3">
        <f t="shared" si="4"/>
        <v>62.92898402990146</v>
      </c>
      <c r="Y16" s="3">
        <f t="shared" si="5"/>
        <v>54.14462081128747</v>
      </c>
      <c r="Z16" s="3">
        <f t="shared" si="6"/>
        <v>53.374870197300105</v>
      </c>
      <c r="AA16" s="3">
        <f t="shared" si="7"/>
        <v>47.27781364321068</v>
      </c>
      <c r="AB16" s="3">
        <f t="shared" si="8"/>
      </c>
      <c r="AC16" s="3">
        <f t="shared" si="9"/>
      </c>
      <c r="AD16" s="3">
        <f t="shared" si="10"/>
      </c>
    </row>
    <row r="17" spans="1:30" ht="12.75">
      <c r="A17" s="23" t="s">
        <v>10</v>
      </c>
      <c r="B17" s="24">
        <f t="shared" si="11"/>
        <v>6</v>
      </c>
      <c r="C17" s="32" t="s">
        <v>69</v>
      </c>
      <c r="D17" s="70" t="s">
        <v>70</v>
      </c>
      <c r="E17" s="77" t="s">
        <v>61</v>
      </c>
      <c r="F17" s="95">
        <f>IF(ISNA(VLOOKUP($C17,'Ev 1'!$B$7:$G$100,6,FALSE)),"",VLOOKUP($C17,'Ev 1'!$B$7:$G$100,6,FALSE))</f>
        <v>79.17620137299771</v>
      </c>
      <c r="G17" s="95">
        <f>IF(ISNA(VLOOKUP($C17,'Ev 2'!$B$7:$G$100,6,FALSE)),"",VLOOKUP($C17,'Ev 2'!$B$7:$G$100,6,FALSE))</f>
        <v>60.770867817450934</v>
      </c>
      <c r="H17" s="95">
        <f>IF(ISNA(VLOOKUP($C17,'Ev 3'!$B$7:$G$100,6,FALSE)),"",VLOOKUP($C17,'Ev 3'!$B$7:$G$100,6,FALSE))</f>
        <v>76.44398051496172</v>
      </c>
      <c r="I17" s="95">
        <f>IF(ISNA(VLOOKUP($C17,'Ev 4'!$B$7:$G$100,6,FALSE)),"",VLOOKUP($C17,'Ev 4'!$B$7:$G$100,6,FALSE))</f>
      </c>
      <c r="J17" s="95">
        <f>IF(ISNA(VLOOKUP($C17,'Ev 5'!$B$7:$G$100,6,FALSE)),"",VLOOKUP($C17,'Ev 5'!$B$7:$G$100,6,FALSE))</f>
        <v>68.26391448580907</v>
      </c>
      <c r="K17" s="95">
        <f>IF(ISNA(VLOOKUP($C17,'Ev 6'!$B$7:$G$100,6,FALSE)),"",VLOOKUP($C17,'Ev 6'!$B$7:$G$100,6,FALSE))</f>
      </c>
      <c r="L17" s="95">
        <f>IF(ISNA(VLOOKUP($C17,'Ev 7'!$B$7:$G$100,6,FALSE)),"",VLOOKUP($C17,'Ev 7'!$B$7:$G$100,6,FALSE))</f>
      </c>
      <c r="M17" s="95">
        <f>IF(ISNA(VLOOKUP($C17,'Ev 8'!$B$7:$G$100,6,FALSE)),"",VLOOKUP($C17,'Ev 8'!$B$7:$G$100,6,FALSE))</f>
      </c>
      <c r="N17" s="95">
        <f>IF(ISNA(VLOOKUP($C17,'Ev 9'!$B$7:$G$100,6,FALSE)),"",VLOOKUP($C17,'Ev 9'!$B$7:$G$100,6,FALSE))</f>
        <v>64.42128768142909</v>
      </c>
      <c r="O17" s="95">
        <f>IF(ISNA(VLOOKUP($C17,'Ev 10'!$B$7:$G$100,6,FALSE)),"",VLOOKUP($C17,'Ev 10'!$B$7:$G$100,6,FALSE))</f>
      </c>
      <c r="P17" s="99">
        <f t="shared" si="0"/>
        <v>349.0762518726485</v>
      </c>
      <c r="U17" s="3">
        <f t="shared" si="1"/>
        <v>79.17620137299771</v>
      </c>
      <c r="V17" s="3">
        <f t="shared" si="2"/>
        <v>76.44398051496172</v>
      </c>
      <c r="W17" s="3">
        <f t="shared" si="3"/>
        <v>68.26391448580907</v>
      </c>
      <c r="X17" s="3">
        <f t="shared" si="4"/>
        <v>64.42128768142909</v>
      </c>
      <c r="Y17" s="3">
        <f t="shared" si="5"/>
        <v>60.770867817450934</v>
      </c>
      <c r="Z17" s="3">
        <f t="shared" si="6"/>
      </c>
      <c r="AA17" s="3">
        <f t="shared" si="7"/>
      </c>
      <c r="AB17" s="3">
        <f t="shared" si="8"/>
      </c>
      <c r="AC17" s="3">
        <f t="shared" si="9"/>
      </c>
      <c r="AD17" s="3">
        <f t="shared" si="10"/>
      </c>
    </row>
    <row r="18" spans="1:30" ht="12.75">
      <c r="A18" s="23" t="s">
        <v>10</v>
      </c>
      <c r="B18" s="24">
        <f t="shared" si="11"/>
        <v>7</v>
      </c>
      <c r="C18" s="64" t="s">
        <v>161</v>
      </c>
      <c r="D18" s="70" t="s">
        <v>109</v>
      </c>
      <c r="E18" s="77" t="s">
        <v>66</v>
      </c>
      <c r="F18" s="95">
        <f>IF(ISNA(VLOOKUP($C18,'Ev 1'!$B$7:$G$100,6,FALSE)),"",VLOOKUP($C18,'Ev 1'!$B$7:$G$100,6,FALSE))</f>
      </c>
      <c r="G18" s="95">
        <f>IF(ISNA(VLOOKUP($C18,'Ev 2'!$B$7:$G$100,6,FALSE)),"",VLOOKUP($C18,'Ev 2'!$B$7:$G$100,6,FALSE))</f>
      </c>
      <c r="H18" s="95">
        <f>IF(ISNA(VLOOKUP($C18,'Ev 3'!$B$7:$G$100,6,FALSE)),"",VLOOKUP($C18,'Ev 3'!$B$7:$G$100,6,FALSE))</f>
      </c>
      <c r="I18" s="95">
        <f>IF(ISNA(VLOOKUP($C18,'Ev 4'!$B$7:$G$100,6,FALSE)),"",VLOOKUP($C18,'Ev 4'!$B$7:$G$100,6,FALSE))</f>
        <v>64.81541979745182</v>
      </c>
      <c r="J18" s="95">
        <f>IF(ISNA(VLOOKUP($C18,'Ev 5'!$B$7:$G$100,6,FALSE)),"",VLOOKUP($C18,'Ev 5'!$B$7:$G$100,6,FALSE))</f>
      </c>
      <c r="K18" s="95">
        <f>IF(ISNA(VLOOKUP($C18,'Ev 6'!$B$7:$G$100,6,FALSE)),"",VLOOKUP($C18,'Ev 6'!$B$7:$G$100,6,FALSE))</f>
        <v>64.28571428571428</v>
      </c>
      <c r="L18" s="95">
        <f>IF(ISNA(VLOOKUP($C18,'Ev 7'!$B$7:$G$100,6,FALSE)),"",VLOOKUP($C18,'Ev 7'!$B$7:$G$100,6,FALSE))</f>
        <v>73.25708061002179</v>
      </c>
      <c r="M18" s="95">
        <f>IF(ISNA(VLOOKUP($C18,'Ev 8'!$B$7:$G$100,6,FALSE)),"",VLOOKUP($C18,'Ev 8'!$B$7:$G$100,6,FALSE))</f>
        <v>73.00832342449465</v>
      </c>
      <c r="N18" s="95">
        <f>IF(ISNA(VLOOKUP($C18,'Ev 9'!$B$7:$G$100,6,FALSE)),"",VLOOKUP($C18,'Ev 9'!$B$7:$G$100,6,FALSE))</f>
      </c>
      <c r="O18" s="95">
        <f>IF(ISNA(VLOOKUP($C18,'Ev 10'!$B$7:$G$100,6,FALSE)),"",VLOOKUP($C18,'Ev 10'!$B$7:$G$100,6,FALSE))</f>
        <v>61.78223185265439</v>
      </c>
      <c r="P18" s="99">
        <f t="shared" si="0"/>
        <v>337.14876997033696</v>
      </c>
      <c r="U18" s="3">
        <f t="shared" si="1"/>
        <v>73.25708061002179</v>
      </c>
      <c r="V18" s="3">
        <f t="shared" si="2"/>
        <v>73.00832342449465</v>
      </c>
      <c r="W18" s="3">
        <f t="shared" si="3"/>
        <v>64.81541979745182</v>
      </c>
      <c r="X18" s="3">
        <f t="shared" si="4"/>
        <v>64.28571428571428</v>
      </c>
      <c r="Y18" s="3">
        <f t="shared" si="5"/>
        <v>61.78223185265439</v>
      </c>
      <c r="Z18" s="3">
        <f t="shared" si="6"/>
      </c>
      <c r="AA18" s="3">
        <f t="shared" si="7"/>
      </c>
      <c r="AB18" s="3">
        <f t="shared" si="8"/>
      </c>
      <c r="AC18" s="3">
        <f t="shared" si="9"/>
      </c>
      <c r="AD18" s="3">
        <f t="shared" si="10"/>
      </c>
    </row>
    <row r="19" spans="1:30" ht="12.75">
      <c r="A19" s="23" t="s">
        <v>10</v>
      </c>
      <c r="B19" s="24">
        <f t="shared" si="11"/>
        <v>8</v>
      </c>
      <c r="C19" s="32" t="s">
        <v>139</v>
      </c>
      <c r="D19" s="70" t="s">
        <v>109</v>
      </c>
      <c r="E19" s="77" t="s">
        <v>66</v>
      </c>
      <c r="F19" s="95">
        <f>IF(ISNA(VLOOKUP($C19,'Ev 1'!$B$7:$G$100,6,FALSE)),"",VLOOKUP($C19,'Ev 1'!$B$7:$G$100,6,FALSE))</f>
        <v>100</v>
      </c>
      <c r="G19" s="95">
        <f>IF(ISNA(VLOOKUP($C19,'Ev 2'!$B$7:$G$100,6,FALSE)),"",VLOOKUP($C19,'Ev 2'!$B$7:$G$100,6,FALSE))</f>
      </c>
      <c r="H19" s="95">
        <f>IF(ISNA(VLOOKUP($C19,'Ev 3'!$B$7:$G$100,6,FALSE)),"",VLOOKUP($C19,'Ev 3'!$B$7:$G$100,6,FALSE))</f>
        <v>65.46483909415971</v>
      </c>
      <c r="I19" s="95">
        <f>IF(ISNA(VLOOKUP($C19,'Ev 4'!$B$7:$G$100,6,FALSE)),"",VLOOKUP($C19,'Ev 4'!$B$7:$G$100,6,FALSE))</f>
      </c>
      <c r="J19" s="95">
        <f>IF(ISNA(VLOOKUP($C19,'Ev 5'!$B$7:$G$100,6,FALSE)),"",VLOOKUP($C19,'Ev 5'!$B$7:$G$100,6,FALSE))</f>
        <v>64.37261035801181</v>
      </c>
      <c r="K19" s="95">
        <f>IF(ISNA(VLOOKUP($C19,'Ev 6'!$B$7:$G$100,6,FALSE)),"",VLOOKUP($C19,'Ev 6'!$B$7:$G$100,6,FALSE))</f>
      </c>
      <c r="L19" s="95">
        <f>IF(ISNA(VLOOKUP($C19,'Ev 7'!$B$7:$G$100,6,FALSE)),"",VLOOKUP($C19,'Ev 7'!$B$7:$G$100,6,FALSE))</f>
      </c>
      <c r="M19" s="95">
        <f>IF(ISNA(VLOOKUP($C19,'Ev 8'!$B$7:$G$100,6,FALSE)),"",VLOOKUP($C19,'Ev 8'!$B$7:$G$100,6,FALSE))</f>
        <v>100</v>
      </c>
      <c r="N19" s="95">
        <f>IF(ISNA(VLOOKUP($C19,'Ev 9'!$B$7:$G$100,6,FALSE)),"",VLOOKUP($C19,'Ev 9'!$B$7:$G$100,6,FALSE))</f>
      </c>
      <c r="O19" s="95">
        <f>IF(ISNA(VLOOKUP($C19,'Ev 10'!$B$7:$G$100,6,FALSE)),"",VLOOKUP($C19,'Ev 10'!$B$7:$G$100,6,FALSE))</f>
      </c>
      <c r="P19" s="99">
        <f t="shared" si="0"/>
        <v>329.83744945217154</v>
      </c>
      <c r="U19" s="3">
        <f t="shared" si="1"/>
        <v>100</v>
      </c>
      <c r="V19" s="3">
        <f t="shared" si="2"/>
        <v>100</v>
      </c>
      <c r="W19" s="3">
        <f t="shared" si="3"/>
        <v>65.46483909415971</v>
      </c>
      <c r="X19" s="3">
        <f t="shared" si="4"/>
        <v>64.37261035801181</v>
      </c>
      <c r="Y19" s="3">
        <f t="shared" si="5"/>
      </c>
      <c r="Z19" s="3">
        <f t="shared" si="6"/>
      </c>
      <c r="AA19" s="3">
        <f t="shared" si="7"/>
      </c>
      <c r="AB19" s="3">
        <f t="shared" si="8"/>
      </c>
      <c r="AC19" s="3">
        <f t="shared" si="9"/>
      </c>
      <c r="AD19" s="3">
        <f t="shared" si="10"/>
      </c>
    </row>
    <row r="20" spans="1:30" ht="12.75">
      <c r="A20" s="23" t="s">
        <v>10</v>
      </c>
      <c r="B20" s="24">
        <f t="shared" si="11"/>
        <v>9</v>
      </c>
      <c r="C20" s="32" t="s">
        <v>71</v>
      </c>
      <c r="D20" s="70" t="s">
        <v>68</v>
      </c>
      <c r="E20" s="77" t="s">
        <v>72</v>
      </c>
      <c r="F20" s="95">
        <f>IF(ISNA(VLOOKUP($C20,'Ev 1'!$B$7:$G$100,6,FALSE)),"",VLOOKUP($C20,'Ev 1'!$B$7:$G$100,6,FALSE))</f>
        <v>77.9630464173051</v>
      </c>
      <c r="G20" s="95">
        <f>IF(ISNA(VLOOKUP($C20,'Ev 2'!$B$7:$G$100,6,FALSE)),"",VLOOKUP($C20,'Ev 2'!$B$7:$G$100,6,FALSE))</f>
      </c>
      <c r="H20" s="95">
        <f>IF(ISNA(VLOOKUP($C20,'Ev 3'!$B$7:$G$100,6,FALSE)),"",VLOOKUP($C20,'Ev 3'!$B$7:$G$100,6,FALSE))</f>
        <v>36.831517183570824</v>
      </c>
      <c r="I20" s="95">
        <f>IF(ISNA(VLOOKUP($C20,'Ev 4'!$B$7:$G$100,6,FALSE)),"",VLOOKUP($C20,'Ev 4'!$B$7:$G$100,6,FALSE))</f>
      </c>
      <c r="J20" s="95">
        <f>IF(ISNA(VLOOKUP($C20,'Ev 5'!$B$7:$G$100,6,FALSE)),"",VLOOKUP($C20,'Ev 5'!$B$7:$G$100,6,FALSE))</f>
      </c>
      <c r="K20" s="95">
        <f>IF(ISNA(VLOOKUP($C20,'Ev 6'!$B$7:$G$100,6,FALSE)),"",VLOOKUP($C20,'Ev 6'!$B$7:$G$100,6,FALSE))</f>
      </c>
      <c r="L20" s="95">
        <f>IF(ISNA(VLOOKUP($C20,'Ev 7'!$B$7:$G$100,6,FALSE)),"",VLOOKUP($C20,'Ev 7'!$B$7:$G$100,6,FALSE))</f>
        <v>53.14105096799685</v>
      </c>
      <c r="M20" s="95">
        <f>IF(ISNA(VLOOKUP($C20,'Ev 8'!$B$7:$G$100,6,FALSE)),"",VLOOKUP($C20,'Ev 8'!$B$7:$G$100,6,FALSE))</f>
        <v>66.64254703328508</v>
      </c>
      <c r="N20" s="95">
        <f>IF(ISNA(VLOOKUP($C20,'Ev 9'!$B$7:$G$100,6,FALSE)),"",VLOOKUP($C20,'Ev 9'!$B$7:$G$100,6,FALSE))</f>
      </c>
      <c r="O20" s="95">
        <f>IF(ISNA(VLOOKUP($C20,'Ev 10'!$B$7:$G$100,6,FALSE)),"",VLOOKUP($C20,'Ev 10'!$B$7:$G$100,6,FALSE))</f>
      </c>
      <c r="P20" s="99">
        <f t="shared" si="0"/>
        <v>234.57816160215782</v>
      </c>
      <c r="U20" s="3">
        <f t="shared" si="1"/>
        <v>77.9630464173051</v>
      </c>
      <c r="V20" s="3">
        <f t="shared" si="2"/>
        <v>66.64254703328508</v>
      </c>
      <c r="W20" s="3">
        <f t="shared" si="3"/>
        <v>53.14105096799685</v>
      </c>
      <c r="X20" s="3">
        <f t="shared" si="4"/>
        <v>36.831517183570824</v>
      </c>
      <c r="Y20" s="3">
        <f t="shared" si="5"/>
      </c>
      <c r="Z20" s="3">
        <f t="shared" si="6"/>
      </c>
      <c r="AA20" s="3">
        <f t="shared" si="7"/>
      </c>
      <c r="AB20" s="3">
        <f t="shared" si="8"/>
      </c>
      <c r="AC20" s="3">
        <f t="shared" si="9"/>
      </c>
      <c r="AD20" s="3">
        <f t="shared" si="10"/>
      </c>
    </row>
    <row r="21" spans="1:30" ht="12.75">
      <c r="A21" s="23" t="s">
        <v>10</v>
      </c>
      <c r="B21" s="24">
        <f t="shared" si="11"/>
        <v>10</v>
      </c>
      <c r="C21" s="32" t="s">
        <v>119</v>
      </c>
      <c r="D21" s="70" t="s">
        <v>109</v>
      </c>
      <c r="E21" s="77" t="s">
        <v>61</v>
      </c>
      <c r="F21" s="95">
        <f>IF(ISNA(VLOOKUP($C21,'Ev 1'!$B$7:$G$100,6,FALSE)),"",VLOOKUP($C21,'Ev 1'!$B$7:$G$100,6,FALSE))</f>
      </c>
      <c r="G21" s="95">
        <f>IF(ISNA(VLOOKUP($C21,'Ev 2'!$B$7:$G$100,6,FALSE)),"",VLOOKUP($C21,'Ev 2'!$B$7:$G$100,6,FALSE))</f>
        <v>55.821025195482186</v>
      </c>
      <c r="H21" s="95">
        <f>IF(ISNA(VLOOKUP($C21,'Ev 3'!$B$7:$G$100,6,FALSE)),"",VLOOKUP($C21,'Ev 3'!$B$7:$G$100,6,FALSE))</f>
        <v>0</v>
      </c>
      <c r="I21" s="95">
        <f>IF(ISNA(VLOOKUP($C21,'Ev 4'!$B$7:$G$100,6,FALSE)),"",VLOOKUP($C21,'Ev 4'!$B$7:$G$100,6,FALSE))</f>
      </c>
      <c r="J21" s="95">
        <f>IF(ISNA(VLOOKUP($C21,'Ev 5'!$B$7:$G$100,6,FALSE)),"",VLOOKUP($C21,'Ev 5'!$B$7:$G$100,6,FALSE))</f>
        <v>44.94054841057996</v>
      </c>
      <c r="K21" s="95">
        <f>IF(ISNA(VLOOKUP($C21,'Ev 6'!$B$7:$G$100,6,FALSE)),"",VLOOKUP($C21,'Ev 6'!$B$7:$G$100,6,FALSE))</f>
      </c>
      <c r="L21" s="95">
        <f>IF(ISNA(VLOOKUP($C21,'Ev 7'!$B$7:$G$100,6,FALSE)),"",VLOOKUP($C21,'Ev 7'!$B$7:$G$100,6,FALSE))</f>
        <v>55.46391752577321</v>
      </c>
      <c r="M21" s="95">
        <f>IF(ISNA(VLOOKUP($C21,'Ev 8'!$B$7:$G$100,6,FALSE)),"",VLOOKUP($C21,'Ev 8'!$B$7:$G$100,6,FALSE))</f>
        <v>44.71959213401311</v>
      </c>
      <c r="N21" s="95">
        <f>IF(ISNA(VLOOKUP($C21,'Ev 9'!$B$7:$G$100,6,FALSE)),"",VLOOKUP($C21,'Ev 9'!$B$7:$G$100,6,FALSE))</f>
        <v>0</v>
      </c>
      <c r="O21" s="95">
        <f>IF(ISNA(VLOOKUP($C21,'Ev 10'!$B$7:$G$100,6,FALSE)),"",VLOOKUP($C21,'Ev 10'!$B$7:$G$100,6,FALSE))</f>
      </c>
      <c r="P21" s="99">
        <f t="shared" si="0"/>
        <v>200.94508326584847</v>
      </c>
      <c r="U21" s="3">
        <f t="shared" si="1"/>
        <v>55.821025195482186</v>
      </c>
      <c r="V21" s="3">
        <f t="shared" si="2"/>
        <v>55.46391752577321</v>
      </c>
      <c r="W21" s="3">
        <f t="shared" si="3"/>
        <v>44.94054841057996</v>
      </c>
      <c r="X21" s="3">
        <f t="shared" si="4"/>
        <v>44.71959213401311</v>
      </c>
      <c r="Y21" s="3">
        <f t="shared" si="5"/>
        <v>0</v>
      </c>
      <c r="Z21" s="3">
        <f t="shared" si="6"/>
        <v>0</v>
      </c>
      <c r="AA21" s="3">
        <f t="shared" si="7"/>
      </c>
      <c r="AB21" s="3">
        <f t="shared" si="8"/>
      </c>
      <c r="AC21" s="3">
        <f t="shared" si="9"/>
      </c>
      <c r="AD21" s="3">
        <f t="shared" si="10"/>
      </c>
    </row>
    <row r="22" spans="1:30" ht="12.75">
      <c r="A22" s="23" t="s">
        <v>10</v>
      </c>
      <c r="B22" s="24">
        <f t="shared" si="11"/>
        <v>11</v>
      </c>
      <c r="C22" s="32" t="s">
        <v>94</v>
      </c>
      <c r="D22" s="70" t="s">
        <v>95</v>
      </c>
      <c r="E22" s="77" t="s">
        <v>96</v>
      </c>
      <c r="F22" s="95">
        <f>IF(ISNA(VLOOKUP($C22,'Ev 1'!$B$7:$G$100,6,FALSE)),"",VLOOKUP($C22,'Ev 1'!$B$7:$G$100,6,FALSE))</f>
        <v>45.85210707659687</v>
      </c>
      <c r="G22" s="95">
        <f>IF(ISNA(VLOOKUP($C22,'Ev 2'!$B$7:$G$100,6,FALSE)),"",VLOOKUP($C22,'Ev 2'!$B$7:$G$100,6,FALSE))</f>
      </c>
      <c r="H22" s="95">
        <f>IF(ISNA(VLOOKUP($C22,'Ev 3'!$B$7:$G$100,6,FALSE)),"",VLOOKUP($C22,'Ev 3'!$B$7:$G$100,6,FALSE))</f>
      </c>
      <c r="I22" s="95">
        <f>IF(ISNA(VLOOKUP($C22,'Ev 4'!$B$7:$G$100,6,FALSE)),"",VLOOKUP($C22,'Ev 4'!$B$7:$G$100,6,FALSE))</f>
      </c>
      <c r="J22" s="95">
        <f>IF(ISNA(VLOOKUP($C22,'Ev 5'!$B$7:$G$100,6,FALSE)),"",VLOOKUP($C22,'Ev 5'!$B$7:$G$100,6,FALSE))</f>
      </c>
      <c r="K22" s="95">
        <f>IF(ISNA(VLOOKUP($C22,'Ev 6'!$B$7:$G$100,6,FALSE)),"",VLOOKUP($C22,'Ev 6'!$B$7:$G$100,6,FALSE))</f>
        <v>48.4399375975039</v>
      </c>
      <c r="L22" s="95">
        <f>IF(ISNA(VLOOKUP($C22,'Ev 7'!$B$7:$G$100,6,FALSE)),"",VLOOKUP($C22,'Ev 7'!$B$7:$G$100,6,FALSE))</f>
      </c>
      <c r="M22" s="95">
        <f>IF(ISNA(VLOOKUP($C22,'Ev 8'!$B$7:$G$100,6,FALSE)),"",VLOOKUP($C22,'Ev 8'!$B$7:$G$100,6,FALSE))</f>
      </c>
      <c r="N22" s="95">
        <f>IF(ISNA(VLOOKUP($C22,'Ev 9'!$B$7:$G$100,6,FALSE)),"",VLOOKUP($C22,'Ev 9'!$B$7:$G$100,6,FALSE))</f>
        <v>51.04688882335594</v>
      </c>
      <c r="O22" s="95">
        <f>IF(ISNA(VLOOKUP($C22,'Ev 10'!$B$7:$G$100,6,FALSE)),"",VLOOKUP($C22,'Ev 10'!$B$7:$G$100,6,FALSE))</f>
        <v>52.80092592592594</v>
      </c>
      <c r="P22" s="99">
        <f t="shared" si="0"/>
        <v>198.13985942338266</v>
      </c>
      <c r="U22" s="3">
        <f t="shared" si="1"/>
        <v>52.80092592592594</v>
      </c>
      <c r="V22" s="3">
        <f t="shared" si="2"/>
        <v>51.04688882335594</v>
      </c>
      <c r="W22" s="3">
        <f t="shared" si="3"/>
        <v>48.4399375975039</v>
      </c>
      <c r="X22" s="3">
        <f t="shared" si="4"/>
        <v>45.85210707659687</v>
      </c>
      <c r="Y22" s="3">
        <f t="shared" si="5"/>
      </c>
      <c r="Z22" s="3">
        <f t="shared" si="6"/>
      </c>
      <c r="AA22" s="3">
        <f t="shared" si="7"/>
      </c>
      <c r="AB22" s="3">
        <f t="shared" si="8"/>
      </c>
      <c r="AC22" s="3">
        <f t="shared" si="9"/>
      </c>
      <c r="AD22" s="3">
        <f t="shared" si="10"/>
      </c>
    </row>
    <row r="23" spans="1:30" ht="12.75">
      <c r="A23" s="23" t="s">
        <v>10</v>
      </c>
      <c r="B23" s="24">
        <f t="shared" si="11"/>
        <v>12</v>
      </c>
      <c r="C23" s="32" t="s">
        <v>107</v>
      </c>
      <c r="D23" s="70" t="s">
        <v>89</v>
      </c>
      <c r="E23" s="77" t="s">
        <v>61</v>
      </c>
      <c r="F23" s="95">
        <f>IF(ISNA(VLOOKUP($C23,'Ev 1'!$B$7:$G$100,6,FALSE)),"",VLOOKUP($C23,'Ev 1'!$B$7:$G$100,6,FALSE))</f>
      </c>
      <c r="G23" s="95">
        <f>IF(ISNA(VLOOKUP($C23,'Ev 2'!$B$7:$G$100,6,FALSE)),"",VLOOKUP($C23,'Ev 2'!$B$7:$G$100,6,FALSE))</f>
        <v>90.11220196353437</v>
      </c>
      <c r="H23" s="95">
        <f>IF(ISNA(VLOOKUP($C23,'Ev 3'!$B$7:$G$100,6,FALSE)),"",VLOOKUP($C23,'Ev 3'!$B$7:$G$100,6,FALSE))</f>
        <v>91.69449081803006</v>
      </c>
      <c r="I23" s="95">
        <f>IF(ISNA(VLOOKUP($C23,'Ev 4'!$B$7:$G$100,6,FALSE)),"",VLOOKUP($C23,'Ev 4'!$B$7:$G$100,6,FALSE))</f>
      </c>
      <c r="J23" s="95">
        <f>IF(ISNA(VLOOKUP($C23,'Ev 5'!$B$7:$G$100,6,FALSE)),"",VLOOKUP($C23,'Ev 5'!$B$7:$G$100,6,FALSE))</f>
      </c>
      <c r="K23" s="95">
        <f>IF(ISNA(VLOOKUP($C23,'Ev 6'!$B$7:$G$100,6,FALSE)),"",VLOOKUP($C23,'Ev 6'!$B$7:$G$100,6,FALSE))</f>
      </c>
      <c r="L23" s="95">
        <f>IF(ISNA(VLOOKUP($C23,'Ev 7'!$B$7:$G$100,6,FALSE)),"",VLOOKUP($C23,'Ev 7'!$B$7:$G$100,6,FALSE))</f>
      </c>
      <c r="M23" s="95">
        <f>IF(ISNA(VLOOKUP($C23,'Ev 8'!$B$7:$G$100,6,FALSE)),"",VLOOKUP($C23,'Ev 8'!$B$7:$G$100,6,FALSE))</f>
      </c>
      <c r="N23" s="95">
        <f>IF(ISNA(VLOOKUP($C23,'Ev 9'!$B$7:$G$100,6,FALSE)),"",VLOOKUP($C23,'Ev 9'!$B$7:$G$100,6,FALSE))</f>
      </c>
      <c r="O23" s="95">
        <f>IF(ISNA(VLOOKUP($C23,'Ev 10'!$B$7:$G$100,6,FALSE)),"",VLOOKUP($C23,'Ev 10'!$B$7:$G$100,6,FALSE))</f>
      </c>
      <c r="P23" s="99">
        <f t="shared" si="0"/>
        <v>181.80669278156444</v>
      </c>
      <c r="U23" s="3">
        <f t="shared" si="1"/>
        <v>91.69449081803006</v>
      </c>
      <c r="V23" s="3">
        <f t="shared" si="2"/>
        <v>90.11220196353437</v>
      </c>
      <c r="W23" s="3">
        <f t="shared" si="3"/>
      </c>
      <c r="X23" s="3">
        <f t="shared" si="4"/>
      </c>
      <c r="Y23" s="3">
        <f t="shared" si="5"/>
      </c>
      <c r="Z23" s="3">
        <f t="shared" si="6"/>
      </c>
      <c r="AA23" s="3">
        <f t="shared" si="7"/>
      </c>
      <c r="AB23" s="3">
        <f t="shared" si="8"/>
      </c>
      <c r="AC23" s="3">
        <f t="shared" si="9"/>
      </c>
      <c r="AD23" s="3">
        <f t="shared" si="10"/>
      </c>
    </row>
    <row r="24" spans="1:30" ht="12.75">
      <c r="A24" s="23" t="s">
        <v>10</v>
      </c>
      <c r="B24" s="24">
        <f t="shared" si="11"/>
        <v>13</v>
      </c>
      <c r="C24" s="32" t="s">
        <v>106</v>
      </c>
      <c r="D24" s="70" t="s">
        <v>89</v>
      </c>
      <c r="E24" s="77" t="s">
        <v>61</v>
      </c>
      <c r="F24" s="95">
        <f>IF(ISNA(VLOOKUP($C24,'Ev 1'!$B$7:$G$100,6,FALSE)),"",VLOOKUP($C24,'Ev 1'!$B$7:$G$100,6,FALSE))</f>
      </c>
      <c r="G24" s="95">
        <f>IF(ISNA(VLOOKUP($C24,'Ev 2'!$B$7:$G$100,6,FALSE)),"",VLOOKUP($C24,'Ev 2'!$B$7:$G$100,6,FALSE))</f>
        <v>100</v>
      </c>
      <c r="H24" s="95">
        <f>IF(ISNA(VLOOKUP($C24,'Ev 3'!$B$7:$G$100,6,FALSE)),"",VLOOKUP($C24,'Ev 3'!$B$7:$G$100,6,FALSE))</f>
      </c>
      <c r="I24" s="95">
        <f>IF(ISNA(VLOOKUP($C24,'Ev 4'!$B$7:$G$100,6,FALSE)),"",VLOOKUP($C24,'Ev 4'!$B$7:$G$100,6,FALSE))</f>
      </c>
      <c r="J24" s="95">
        <f>IF(ISNA(VLOOKUP($C24,'Ev 5'!$B$7:$G$100,6,FALSE)),"",VLOOKUP($C24,'Ev 5'!$B$7:$G$100,6,FALSE))</f>
        <v>75.53017944535073</v>
      </c>
      <c r="K24" s="95">
        <f>IF(ISNA(VLOOKUP($C24,'Ev 6'!$B$7:$G$100,6,FALSE)),"",VLOOKUP($C24,'Ev 6'!$B$7:$G$100,6,FALSE))</f>
      </c>
      <c r="L24" s="95">
        <f>IF(ISNA(VLOOKUP($C24,'Ev 7'!$B$7:$G$100,6,FALSE)),"",VLOOKUP($C24,'Ev 7'!$B$7:$G$100,6,FALSE))</f>
      </c>
      <c r="M24" s="95">
        <f>IF(ISNA(VLOOKUP($C24,'Ev 8'!$B$7:$G$100,6,FALSE)),"",VLOOKUP($C24,'Ev 8'!$B$7:$G$100,6,FALSE))</f>
      </c>
      <c r="N24" s="95">
        <f>IF(ISNA(VLOOKUP($C24,'Ev 9'!$B$7:$G$100,6,FALSE)),"",VLOOKUP($C24,'Ev 9'!$B$7:$G$100,6,FALSE))</f>
      </c>
      <c r="O24" s="95">
        <f>IF(ISNA(VLOOKUP($C24,'Ev 10'!$B$7:$G$100,6,FALSE)),"",VLOOKUP($C24,'Ev 10'!$B$7:$G$100,6,FALSE))</f>
      </c>
      <c r="P24" s="99">
        <f t="shared" si="0"/>
        <v>175.5301794453507</v>
      </c>
      <c r="U24" s="3">
        <f t="shared" si="1"/>
        <v>100</v>
      </c>
      <c r="V24" s="3">
        <f t="shared" si="2"/>
        <v>75.53017944535073</v>
      </c>
      <c r="W24" s="3">
        <f t="shared" si="3"/>
      </c>
      <c r="X24" s="3">
        <f t="shared" si="4"/>
      </c>
      <c r="Y24" s="3">
        <f t="shared" si="5"/>
      </c>
      <c r="Z24" s="3">
        <f t="shared" si="6"/>
      </c>
      <c r="AA24" s="3">
        <f t="shared" si="7"/>
      </c>
      <c r="AB24" s="3">
        <f t="shared" si="8"/>
      </c>
      <c r="AC24" s="3">
        <f t="shared" si="9"/>
      </c>
      <c r="AD24" s="3">
        <f t="shared" si="10"/>
      </c>
    </row>
    <row r="25" spans="1:30" ht="12.75">
      <c r="A25" s="23" t="s">
        <v>10</v>
      </c>
      <c r="B25" s="24">
        <f t="shared" si="11"/>
        <v>14</v>
      </c>
      <c r="C25" s="32" t="s">
        <v>108</v>
      </c>
      <c r="D25" s="70" t="s">
        <v>109</v>
      </c>
      <c r="E25" s="77" t="s">
        <v>61</v>
      </c>
      <c r="F25" s="95">
        <f>IF(ISNA(VLOOKUP($C25,'Ev 1'!$B$7:$G$100,6,FALSE)),"",VLOOKUP($C25,'Ev 1'!$B$7:$G$100,6,FALSE))</f>
      </c>
      <c r="G25" s="95">
        <f>IF(ISNA(VLOOKUP($C25,'Ev 2'!$B$7:$G$100,6,FALSE)),"",VLOOKUP($C25,'Ev 2'!$B$7:$G$100,6,FALSE))</f>
        <v>90.01751313485113</v>
      </c>
      <c r="H25" s="95">
        <f>IF(ISNA(VLOOKUP($C25,'Ev 3'!$B$7:$G$100,6,FALSE)),"",VLOOKUP($C25,'Ev 3'!$B$7:$G$100,6,FALSE))</f>
      </c>
      <c r="I25" s="95">
        <f>IF(ISNA(VLOOKUP($C25,'Ev 4'!$B$7:$G$100,6,FALSE)),"",VLOOKUP($C25,'Ev 4'!$B$7:$G$100,6,FALSE))</f>
      </c>
      <c r="J25" s="95">
        <f>IF(ISNA(VLOOKUP($C25,'Ev 5'!$B$7:$G$100,6,FALSE)),"",VLOOKUP($C25,'Ev 5'!$B$7:$G$100,6,FALSE))</f>
      </c>
      <c r="K25" s="95">
        <f>IF(ISNA(VLOOKUP($C25,'Ev 6'!$B$7:$G$100,6,FALSE)),"",VLOOKUP($C25,'Ev 6'!$B$7:$G$100,6,FALSE))</f>
      </c>
      <c r="L25" s="95">
        <f>IF(ISNA(VLOOKUP($C25,'Ev 7'!$B$7:$G$100,6,FALSE)),"",VLOOKUP($C25,'Ev 7'!$B$7:$G$100,6,FALSE))</f>
      </c>
      <c r="M25" s="95">
        <f>IF(ISNA(VLOOKUP($C25,'Ev 8'!$B$7:$G$100,6,FALSE)),"",VLOOKUP($C25,'Ev 8'!$B$7:$G$100,6,FALSE))</f>
      </c>
      <c r="N25" s="95">
        <f>IF(ISNA(VLOOKUP($C25,'Ev 9'!$B$7:$G$100,6,FALSE)),"",VLOOKUP($C25,'Ev 9'!$B$7:$G$100,6,FALSE))</f>
        <v>74.96751840623647</v>
      </c>
      <c r="O25" s="95">
        <f>IF(ISNA(VLOOKUP($C25,'Ev 10'!$B$7:$G$100,6,FALSE)),"",VLOOKUP($C25,'Ev 10'!$B$7:$G$100,6,FALSE))</f>
      </c>
      <c r="P25" s="99">
        <f t="shared" si="0"/>
        <v>164.9850315410876</v>
      </c>
      <c r="U25" s="3">
        <f t="shared" si="1"/>
        <v>90.01751313485113</v>
      </c>
      <c r="V25" s="3">
        <f t="shared" si="2"/>
        <v>74.96751840623647</v>
      </c>
      <c r="W25" s="3">
        <f t="shared" si="3"/>
      </c>
      <c r="X25" s="3">
        <f t="shared" si="4"/>
      </c>
      <c r="Y25" s="3">
        <f t="shared" si="5"/>
      </c>
      <c r="Z25" s="3">
        <f t="shared" si="6"/>
      </c>
      <c r="AA25" s="3">
        <f t="shared" si="7"/>
      </c>
      <c r="AB25" s="3">
        <f t="shared" si="8"/>
      </c>
      <c r="AC25" s="3">
        <f t="shared" si="9"/>
      </c>
      <c r="AD25" s="3">
        <f t="shared" si="10"/>
      </c>
    </row>
    <row r="26" spans="1:30" ht="12.75">
      <c r="A26" s="65" t="s">
        <v>10</v>
      </c>
      <c r="B26" s="24">
        <f t="shared" si="11"/>
        <v>15</v>
      </c>
      <c r="C26" s="32" t="s">
        <v>202</v>
      </c>
      <c r="D26" s="70" t="s">
        <v>87</v>
      </c>
      <c r="E26" s="77" t="s">
        <v>72</v>
      </c>
      <c r="F26" s="95">
        <f>IF(ISNA(VLOOKUP($C26,'Ev 1'!$B$7:$G$100,6,FALSE)),"",VLOOKUP($C26,'Ev 1'!$B$7:$G$100,6,FALSE))</f>
      </c>
      <c r="G26" s="95">
        <f>IF(ISNA(VLOOKUP($C26,'Ev 2'!$B$7:$G$100,6,FALSE)),"",VLOOKUP($C26,'Ev 2'!$B$7:$G$100,6,FALSE))</f>
      </c>
      <c r="H26" s="95">
        <f>IF(ISNA(VLOOKUP($C26,'Ev 3'!$B$7:$G$100,6,FALSE)),"",VLOOKUP($C26,'Ev 3'!$B$7:$G$100,6,FALSE))</f>
      </c>
      <c r="I26" s="95">
        <f>IF(ISNA(VLOOKUP($C26,'Ev 4'!$B$7:$G$100,6,FALSE)),"",VLOOKUP($C26,'Ev 4'!$B$7:$G$100,6,FALSE))</f>
      </c>
      <c r="J26" s="95">
        <f>IF(ISNA(VLOOKUP($C26,'Ev 5'!$B$7:$G$100,6,FALSE)),"",VLOOKUP($C26,'Ev 5'!$B$7:$G$100,6,FALSE))</f>
      </c>
      <c r="K26" s="95">
        <f>IF(ISNA(VLOOKUP($C26,'Ev 6'!$B$7:$G$100,6,FALSE)),"",VLOOKUP($C26,'Ev 6'!$B$7:$G$100,6,FALSE))</f>
        <v>81.38925294888597</v>
      </c>
      <c r="L26" s="95">
        <f>IF(ISNA(VLOOKUP($C26,'Ev 7'!$B$7:$G$100,6,FALSE)),"",VLOOKUP($C26,'Ev 7'!$B$7:$G$100,6,FALSE))</f>
      </c>
      <c r="M26" s="95">
        <f>IF(ISNA(VLOOKUP($C26,'Ev 8'!$B$7:$G$100,6,FALSE)),"",VLOOKUP($C26,'Ev 8'!$B$7:$G$100,6,FALSE))</f>
        <v>78.21656050955413</v>
      </c>
      <c r="N26" s="95">
        <f>IF(ISNA(VLOOKUP($C26,'Ev 9'!$B$7:$G$100,6,FALSE)),"",VLOOKUP($C26,'Ev 9'!$B$7:$G$100,6,FALSE))</f>
      </c>
      <c r="O26" s="95">
        <f>IF(ISNA(VLOOKUP($C26,'Ev 10'!$B$7:$G$100,6,FALSE)),"",VLOOKUP($C26,'Ev 10'!$B$7:$G$100,6,FALSE))</f>
      </c>
      <c r="P26" s="99">
        <f t="shared" si="0"/>
        <v>159.60581345844008</v>
      </c>
      <c r="U26" s="3">
        <f t="shared" si="1"/>
        <v>81.38925294888597</v>
      </c>
      <c r="V26" s="3">
        <f t="shared" si="2"/>
        <v>78.21656050955413</v>
      </c>
      <c r="W26" s="3">
        <f t="shared" si="3"/>
      </c>
      <c r="X26" s="3">
        <f t="shared" si="4"/>
      </c>
      <c r="Y26" s="3">
        <f t="shared" si="5"/>
      </c>
      <c r="Z26" s="3">
        <f t="shared" si="6"/>
      </c>
      <c r="AA26" s="3">
        <f t="shared" si="7"/>
      </c>
      <c r="AB26" s="3">
        <f t="shared" si="8"/>
      </c>
      <c r="AC26" s="3">
        <f t="shared" si="9"/>
      </c>
      <c r="AD26" s="3">
        <f t="shared" si="10"/>
      </c>
    </row>
    <row r="27" spans="1:30" ht="12.75">
      <c r="A27" s="65" t="s">
        <v>10</v>
      </c>
      <c r="B27" s="24">
        <f t="shared" si="11"/>
        <v>16</v>
      </c>
      <c r="C27" s="23" t="s">
        <v>172</v>
      </c>
      <c r="D27" s="70" t="s">
        <v>149</v>
      </c>
      <c r="E27" s="77" t="s">
        <v>61</v>
      </c>
      <c r="F27" s="95">
        <f>IF(ISNA(VLOOKUP($C27,'Ev 1'!$B$7:$G$100,6,FALSE)),"",VLOOKUP($C27,'Ev 1'!$B$7:$G$100,6,FALSE))</f>
      </c>
      <c r="G27" s="95">
        <f>IF(ISNA(VLOOKUP($C27,'Ev 2'!$B$7:$G$100,6,FALSE)),"",VLOOKUP($C27,'Ev 2'!$B$7:$G$100,6,FALSE))</f>
      </c>
      <c r="H27" s="95">
        <f>IF(ISNA(VLOOKUP($C27,'Ev 3'!$B$7:$G$100,6,FALSE)),"",VLOOKUP($C27,'Ev 3'!$B$7:$G$100,6,FALSE))</f>
      </c>
      <c r="I27" s="95">
        <f>IF(ISNA(VLOOKUP($C27,'Ev 4'!$B$7:$G$100,6,FALSE)),"",VLOOKUP($C27,'Ev 4'!$B$7:$G$100,6,FALSE))</f>
      </c>
      <c r="J27" s="95">
        <f>IF(ISNA(VLOOKUP($C27,'Ev 5'!$B$7:$G$100,6,FALSE)),"",VLOOKUP($C27,'Ev 5'!$B$7:$G$100,6,FALSE))</f>
        <v>74.31781701444623</v>
      </c>
      <c r="K27" s="95">
        <f>IF(ISNA(VLOOKUP($C27,'Ev 6'!$B$7:$G$100,6,FALSE)),"",VLOOKUP($C27,'Ev 6'!$B$7:$G$100,6,FALSE))</f>
      </c>
      <c r="L27" s="95">
        <f>IF(ISNA(VLOOKUP($C27,'Ev 7'!$B$7:$G$100,6,FALSE)),"",VLOOKUP($C27,'Ev 7'!$B$7:$G$100,6,FALSE))</f>
      </c>
      <c r="M27" s="95">
        <f>IF(ISNA(VLOOKUP($C27,'Ev 8'!$B$7:$G$100,6,FALSE)),"",VLOOKUP($C27,'Ev 8'!$B$7:$G$100,6,FALSE))</f>
        <v>77.36245275094498</v>
      </c>
      <c r="N27" s="95">
        <f>IF(ISNA(VLOOKUP($C27,'Ev 9'!$B$7:$G$100,6,FALSE)),"",VLOOKUP($C27,'Ev 9'!$B$7:$G$100,6,FALSE))</f>
      </c>
      <c r="O27" s="95">
        <f>IF(ISNA(VLOOKUP($C27,'Ev 10'!$B$7:$G$100,6,FALSE)),"",VLOOKUP($C27,'Ev 10'!$B$7:$G$100,6,FALSE))</f>
      </c>
      <c r="P27" s="99">
        <f t="shared" si="0"/>
        <v>151.68026976539122</v>
      </c>
      <c r="U27" s="3">
        <f t="shared" si="1"/>
        <v>77.36245275094498</v>
      </c>
      <c r="V27" s="3">
        <f t="shared" si="2"/>
        <v>74.31781701444623</v>
      </c>
      <c r="W27" s="3">
        <f t="shared" si="3"/>
      </c>
      <c r="X27" s="3">
        <f t="shared" si="4"/>
      </c>
      <c r="Y27" s="3">
        <f t="shared" si="5"/>
      </c>
      <c r="Z27" s="3">
        <f t="shared" si="6"/>
      </c>
      <c r="AA27" s="3">
        <f t="shared" si="7"/>
      </c>
      <c r="AB27" s="3">
        <f t="shared" si="8"/>
      </c>
      <c r="AC27" s="3">
        <f t="shared" si="9"/>
      </c>
      <c r="AD27" s="3">
        <f t="shared" si="10"/>
      </c>
    </row>
    <row r="28" spans="1:30" ht="12.75">
      <c r="A28" s="23" t="s">
        <v>10</v>
      </c>
      <c r="B28" s="24">
        <f t="shared" si="11"/>
        <v>17</v>
      </c>
      <c r="C28" s="32" t="s">
        <v>137</v>
      </c>
      <c r="D28" s="70" t="s">
        <v>89</v>
      </c>
      <c r="E28" s="77" t="s">
        <v>66</v>
      </c>
      <c r="F28" s="95">
        <f>IF(ISNA(VLOOKUP($C28,'Ev 1'!$B$7:$G$100,6,FALSE)),"",VLOOKUP($C28,'Ev 1'!$B$7:$G$100,6,FALSE))</f>
      </c>
      <c r="G28" s="95">
        <f>IF(ISNA(VLOOKUP($C28,'Ev 2'!$B$7:$G$100,6,FALSE)),"",VLOOKUP($C28,'Ev 2'!$B$7:$G$100,6,FALSE))</f>
      </c>
      <c r="H28" s="95">
        <f>IF(ISNA(VLOOKUP($C28,'Ev 3'!$B$7:$G$100,6,FALSE)),"",VLOOKUP($C28,'Ev 3'!$B$7:$G$100,6,FALSE))</f>
        <v>70.50706033376125</v>
      </c>
      <c r="I28" s="95">
        <f>IF(ISNA(VLOOKUP($C28,'Ev 4'!$B$7:$G$100,6,FALSE)),"",VLOOKUP($C28,'Ev 4'!$B$7:$G$100,6,FALSE))</f>
      </c>
      <c r="J28" s="95">
        <f>IF(ISNA(VLOOKUP($C28,'Ev 5'!$B$7:$G$100,6,FALSE)),"",VLOOKUP($C28,'Ev 5'!$B$7:$G$100,6,FALSE))</f>
      </c>
      <c r="K28" s="95">
        <f>IF(ISNA(VLOOKUP($C28,'Ev 6'!$B$7:$G$100,6,FALSE)),"",VLOOKUP($C28,'Ev 6'!$B$7:$G$100,6,FALSE))</f>
      </c>
      <c r="L28" s="95">
        <f>IF(ISNA(VLOOKUP($C28,'Ev 7'!$B$7:$G$100,6,FALSE)),"",VLOOKUP($C28,'Ev 7'!$B$7:$G$100,6,FALSE))</f>
      </c>
      <c r="M28" s="95">
        <f>IF(ISNA(VLOOKUP($C28,'Ev 8'!$B$7:$G$100,6,FALSE)),"",VLOOKUP($C28,'Ev 8'!$B$7:$G$100,6,FALSE))</f>
        <v>71.3400464756003</v>
      </c>
      <c r="N28" s="95">
        <f>IF(ISNA(VLOOKUP($C28,'Ev 9'!$B$7:$G$100,6,FALSE)),"",VLOOKUP($C28,'Ev 9'!$B$7:$G$100,6,FALSE))</f>
      </c>
      <c r="O28" s="95">
        <f>IF(ISNA(VLOOKUP($C28,'Ev 10'!$B$7:$G$100,6,FALSE)),"",VLOOKUP($C28,'Ev 10'!$B$7:$G$100,6,FALSE))</f>
      </c>
      <c r="P28" s="99">
        <f t="shared" si="0"/>
        <v>141.84710680936155</v>
      </c>
      <c r="U28" s="3">
        <f t="shared" si="1"/>
        <v>71.3400464756003</v>
      </c>
      <c r="V28" s="3">
        <f t="shared" si="2"/>
        <v>70.50706033376125</v>
      </c>
      <c r="W28" s="3">
        <f t="shared" si="3"/>
      </c>
      <c r="X28" s="3">
        <f t="shared" si="4"/>
      </c>
      <c r="Y28" s="3">
        <f t="shared" si="5"/>
      </c>
      <c r="Z28" s="3">
        <f t="shared" si="6"/>
      </c>
      <c r="AA28" s="3">
        <f t="shared" si="7"/>
      </c>
      <c r="AB28" s="3">
        <f t="shared" si="8"/>
      </c>
      <c r="AC28" s="3">
        <f t="shared" si="9"/>
      </c>
      <c r="AD28" s="3">
        <f t="shared" si="10"/>
      </c>
    </row>
    <row r="29" spans="1:30" ht="12.75">
      <c r="A29" s="23" t="s">
        <v>10</v>
      </c>
      <c r="B29" s="24">
        <f t="shared" si="11"/>
        <v>18</v>
      </c>
      <c r="C29" s="32" t="s">
        <v>82</v>
      </c>
      <c r="D29" s="70" t="s">
        <v>83</v>
      </c>
      <c r="E29" s="77" t="s">
        <v>61</v>
      </c>
      <c r="F29" s="95">
        <f>IF(ISNA(VLOOKUP($C29,'Ev 1'!$B$7:$G$100,6,FALSE)),"",VLOOKUP($C29,'Ev 1'!$B$7:$G$100,6,FALSE))</f>
        <v>58.053691275167786</v>
      </c>
      <c r="G29" s="95">
        <f>IF(ISNA(VLOOKUP($C29,'Ev 2'!$B$7:$G$100,6,FALSE)),"",VLOOKUP($C29,'Ev 2'!$B$7:$G$100,6,FALSE))</f>
      </c>
      <c r="H29" s="95">
        <f>IF(ISNA(VLOOKUP($C29,'Ev 3'!$B$7:$G$100,6,FALSE)),"",VLOOKUP($C29,'Ev 3'!$B$7:$G$100,6,FALSE))</f>
        <v>32.77147971360382</v>
      </c>
      <c r="I29" s="95">
        <f>IF(ISNA(VLOOKUP($C29,'Ev 4'!$B$7:$G$100,6,FALSE)),"",VLOOKUP($C29,'Ev 4'!$B$7:$G$100,6,FALSE))</f>
      </c>
      <c r="J29" s="95">
        <f>IF(ISNA(VLOOKUP($C29,'Ev 5'!$B$7:$G$100,6,FALSE)),"",VLOOKUP($C29,'Ev 5'!$B$7:$G$100,6,FALSE))</f>
        <v>48.34246932915688</v>
      </c>
      <c r="K29" s="95">
        <f>IF(ISNA(VLOOKUP($C29,'Ev 6'!$B$7:$G$100,6,FALSE)),"",VLOOKUP($C29,'Ev 6'!$B$7:$G$100,6,FALSE))</f>
      </c>
      <c r="L29" s="95">
        <f>IF(ISNA(VLOOKUP($C29,'Ev 7'!$B$7:$G$100,6,FALSE)),"",VLOOKUP($C29,'Ev 7'!$B$7:$G$100,6,FALSE))</f>
      </c>
      <c r="M29" s="95">
        <f>IF(ISNA(VLOOKUP($C29,'Ev 8'!$B$7:$G$100,6,FALSE)),"",VLOOKUP($C29,'Ev 8'!$B$7:$G$100,6,FALSE))</f>
      </c>
      <c r="N29" s="95">
        <f>IF(ISNA(VLOOKUP($C29,'Ev 9'!$B$7:$G$100,6,FALSE)),"",VLOOKUP($C29,'Ev 9'!$B$7:$G$100,6,FALSE))</f>
      </c>
      <c r="O29" s="95">
        <f>IF(ISNA(VLOOKUP($C29,'Ev 10'!$B$7:$G$100,6,FALSE)),"",VLOOKUP($C29,'Ev 10'!$B$7:$G$100,6,FALSE))</f>
      </c>
      <c r="P29" s="99">
        <f t="shared" si="0"/>
        <v>139.1676403179285</v>
      </c>
      <c r="U29" s="3">
        <f t="shared" si="1"/>
        <v>58.053691275167786</v>
      </c>
      <c r="V29" s="3">
        <f t="shared" si="2"/>
        <v>48.34246932915688</v>
      </c>
      <c r="W29" s="3">
        <f t="shared" si="3"/>
        <v>32.77147971360382</v>
      </c>
      <c r="X29" s="3">
        <f t="shared" si="4"/>
      </c>
      <c r="Y29" s="3">
        <f t="shared" si="5"/>
      </c>
      <c r="Z29" s="3">
        <f t="shared" si="6"/>
      </c>
      <c r="AA29" s="3">
        <f t="shared" si="7"/>
      </c>
      <c r="AB29" s="3">
        <f t="shared" si="8"/>
      </c>
      <c r="AC29" s="3">
        <f t="shared" si="9"/>
      </c>
      <c r="AD29" s="3">
        <f t="shared" si="10"/>
      </c>
    </row>
    <row r="30" spans="1:30" ht="12.75">
      <c r="A30" s="65" t="s">
        <v>10</v>
      </c>
      <c r="B30" s="24">
        <f t="shared" si="11"/>
        <v>19</v>
      </c>
      <c r="C30" s="32" t="s">
        <v>204</v>
      </c>
      <c r="D30" s="70" t="s">
        <v>60</v>
      </c>
      <c r="E30" s="77" t="s">
        <v>66</v>
      </c>
      <c r="F30" s="95">
        <f>IF(ISNA(VLOOKUP($C30,'Ev 1'!$B$7:$G$100,6,FALSE)),"",VLOOKUP($C30,'Ev 1'!$B$7:$G$100,6,FALSE))</f>
      </c>
      <c r="G30" s="95">
        <f>IF(ISNA(VLOOKUP($C30,'Ev 2'!$B$7:$G$100,6,FALSE)),"",VLOOKUP($C30,'Ev 2'!$B$7:$G$100,6,FALSE))</f>
      </c>
      <c r="H30" s="95">
        <f>IF(ISNA(VLOOKUP($C30,'Ev 3'!$B$7:$G$100,6,FALSE)),"",VLOOKUP($C30,'Ev 3'!$B$7:$G$100,6,FALSE))</f>
      </c>
      <c r="I30" s="95">
        <f>IF(ISNA(VLOOKUP($C30,'Ev 4'!$B$7:$G$100,6,FALSE)),"",VLOOKUP($C30,'Ev 4'!$B$7:$G$100,6,FALSE))</f>
      </c>
      <c r="J30" s="95">
        <f>IF(ISNA(VLOOKUP($C30,'Ev 5'!$B$7:$G$100,6,FALSE)),"",VLOOKUP($C30,'Ev 5'!$B$7:$G$100,6,FALSE))</f>
      </c>
      <c r="K30" s="95">
        <f>IF(ISNA(VLOOKUP($C30,'Ev 6'!$B$7:$G$100,6,FALSE)),"",VLOOKUP($C30,'Ev 6'!$B$7:$G$100,6,FALSE))</f>
        <v>76.10294117647058</v>
      </c>
      <c r="L30" s="95">
        <f>IF(ISNA(VLOOKUP($C30,'Ev 7'!$B$7:$G$100,6,FALSE)),"",VLOOKUP($C30,'Ev 7'!$B$7:$G$100,6,FALSE))</f>
      </c>
      <c r="M30" s="95">
        <f>IF(ISNA(VLOOKUP($C30,'Ev 8'!$B$7:$G$100,6,FALSE)),"",VLOOKUP($C30,'Ev 8'!$B$7:$G$100,6,FALSE))</f>
      </c>
      <c r="N30" s="95">
        <f>IF(ISNA(VLOOKUP($C30,'Ev 9'!$B$7:$G$100,6,FALSE)),"",VLOOKUP($C30,'Ev 9'!$B$7:$G$100,6,FALSE))</f>
      </c>
      <c r="O30" s="95">
        <f>IF(ISNA(VLOOKUP($C30,'Ev 10'!$B$7:$G$100,6,FALSE)),"",VLOOKUP($C30,'Ev 10'!$B$7:$G$100,6,FALSE))</f>
        <v>58.940568475452196</v>
      </c>
      <c r="P30" s="99">
        <f t="shared" si="0"/>
        <v>135.04350965192276</v>
      </c>
      <c r="U30" s="3">
        <f t="shared" si="1"/>
        <v>76.10294117647058</v>
      </c>
      <c r="V30" s="3">
        <f t="shared" si="2"/>
        <v>58.940568475452196</v>
      </c>
      <c r="W30" s="3">
        <f t="shared" si="3"/>
      </c>
      <c r="X30" s="3">
        <f t="shared" si="4"/>
      </c>
      <c r="Y30" s="3">
        <f t="shared" si="5"/>
      </c>
      <c r="Z30" s="3">
        <f t="shared" si="6"/>
      </c>
      <c r="AA30" s="3">
        <f t="shared" si="7"/>
      </c>
      <c r="AB30" s="3">
        <f t="shared" si="8"/>
      </c>
      <c r="AC30" s="3">
        <f t="shared" si="9"/>
      </c>
      <c r="AD30" s="3">
        <f t="shared" si="10"/>
      </c>
    </row>
    <row r="31" spans="1:30" ht="12.75">
      <c r="A31" s="23" t="s">
        <v>10</v>
      </c>
      <c r="B31" s="24">
        <f t="shared" si="11"/>
        <v>20</v>
      </c>
      <c r="C31" s="32" t="s">
        <v>117</v>
      </c>
      <c r="D31" s="70" t="s">
        <v>118</v>
      </c>
      <c r="E31" s="77" t="s">
        <v>61</v>
      </c>
      <c r="F31" s="95">
        <f>IF(ISNA(VLOOKUP($C31,'Ev 1'!$B$7:$G$100,6,FALSE)),"",VLOOKUP($C31,'Ev 1'!$B$7:$G$100,6,FALSE))</f>
      </c>
      <c r="G31" s="95">
        <f>IF(ISNA(VLOOKUP($C31,'Ev 2'!$B$7:$G$100,6,FALSE)),"",VLOOKUP($C31,'Ev 2'!$B$7:$G$100,6,FALSE))</f>
        <v>58.013544018058695</v>
      </c>
      <c r="H31" s="95">
        <f>IF(ISNA(VLOOKUP($C31,'Ev 3'!$B$7:$G$100,6,FALSE)),"",VLOOKUP($C31,'Ev 3'!$B$7:$G$100,6,FALSE))</f>
      </c>
      <c r="I31" s="95">
        <f>IF(ISNA(VLOOKUP($C31,'Ev 4'!$B$7:$G$100,6,FALSE)),"",VLOOKUP($C31,'Ev 4'!$B$7:$G$100,6,FALSE))</f>
      </c>
      <c r="J31" s="95">
        <f>IF(ISNA(VLOOKUP($C31,'Ev 5'!$B$7:$G$100,6,FALSE)),"",VLOOKUP($C31,'Ev 5'!$B$7:$G$100,6,FALSE))</f>
      </c>
      <c r="K31" s="95">
        <f>IF(ISNA(VLOOKUP($C31,'Ev 6'!$B$7:$G$100,6,FALSE)),"",VLOOKUP($C31,'Ev 6'!$B$7:$G$100,6,FALSE))</f>
      </c>
      <c r="L31" s="95">
        <f>IF(ISNA(VLOOKUP($C31,'Ev 7'!$B$7:$G$100,6,FALSE)),"",VLOOKUP($C31,'Ev 7'!$B$7:$G$100,6,FALSE))</f>
        <v>73.41703056768559</v>
      </c>
      <c r="M31" s="95">
        <f>IF(ISNA(VLOOKUP($C31,'Ev 8'!$B$7:$G$100,6,FALSE)),"",VLOOKUP($C31,'Ev 8'!$B$7:$G$100,6,FALSE))</f>
      </c>
      <c r="N31" s="95">
        <f>IF(ISNA(VLOOKUP($C31,'Ev 9'!$B$7:$G$100,6,FALSE)),"",VLOOKUP($C31,'Ev 9'!$B$7:$G$100,6,FALSE))</f>
      </c>
      <c r="O31" s="95">
        <f>IF(ISNA(VLOOKUP($C31,'Ev 10'!$B$7:$G$100,6,FALSE)),"",VLOOKUP($C31,'Ev 10'!$B$7:$G$100,6,FALSE))</f>
      </c>
      <c r="P31" s="99">
        <f t="shared" si="0"/>
        <v>131.4305745857443</v>
      </c>
      <c r="U31" s="3">
        <f t="shared" si="1"/>
        <v>73.41703056768559</v>
      </c>
      <c r="V31" s="3">
        <f t="shared" si="2"/>
        <v>58.013544018058695</v>
      </c>
      <c r="W31" s="3">
        <f t="shared" si="3"/>
      </c>
      <c r="X31" s="3">
        <f t="shared" si="4"/>
      </c>
      <c r="Y31" s="3">
        <f t="shared" si="5"/>
      </c>
      <c r="Z31" s="3">
        <f t="shared" si="6"/>
      </c>
      <c r="AA31" s="3">
        <f t="shared" si="7"/>
      </c>
      <c r="AB31" s="3">
        <f t="shared" si="8"/>
      </c>
      <c r="AC31" s="3">
        <f t="shared" si="9"/>
      </c>
      <c r="AD31" s="3">
        <f t="shared" si="10"/>
      </c>
    </row>
    <row r="32" spans="1:30" ht="12.75">
      <c r="A32" s="65" t="s">
        <v>10</v>
      </c>
      <c r="B32" s="24">
        <f t="shared" si="11"/>
        <v>21</v>
      </c>
      <c r="C32" s="32" t="s">
        <v>208</v>
      </c>
      <c r="D32" s="70" t="s">
        <v>68</v>
      </c>
      <c r="E32" s="77" t="s">
        <v>72</v>
      </c>
      <c r="F32" s="95">
        <f>IF(ISNA(VLOOKUP($C32,'Ev 1'!$B$7:$G$100,6,FALSE)),"",VLOOKUP($C32,'Ev 1'!$B$7:$G$100,6,FALSE))</f>
      </c>
      <c r="G32" s="95">
        <f>IF(ISNA(VLOOKUP($C32,'Ev 2'!$B$7:$G$100,6,FALSE)),"",VLOOKUP($C32,'Ev 2'!$B$7:$G$100,6,FALSE))</f>
      </c>
      <c r="H32" s="95">
        <f>IF(ISNA(VLOOKUP($C32,'Ev 3'!$B$7:$G$100,6,FALSE)),"",VLOOKUP($C32,'Ev 3'!$B$7:$G$100,6,FALSE))</f>
      </c>
      <c r="I32" s="95">
        <f>IF(ISNA(VLOOKUP($C32,'Ev 4'!$B$7:$G$100,6,FALSE)),"",VLOOKUP($C32,'Ev 4'!$B$7:$G$100,6,FALSE))</f>
      </c>
      <c r="J32" s="95">
        <f>IF(ISNA(VLOOKUP($C32,'Ev 5'!$B$7:$G$100,6,FALSE)),"",VLOOKUP($C32,'Ev 5'!$B$7:$G$100,6,FALSE))</f>
      </c>
      <c r="K32" s="95">
        <f>IF(ISNA(VLOOKUP($C32,'Ev 6'!$B$7:$G$100,6,FALSE)),"",VLOOKUP($C32,'Ev 6'!$B$7:$G$100,6,FALSE))</f>
        <v>67.06263498920086</v>
      </c>
      <c r="L32" s="95">
        <f>IF(ISNA(VLOOKUP($C32,'Ev 7'!$B$7:$G$100,6,FALSE)),"",VLOOKUP($C32,'Ev 7'!$B$7:$G$100,6,FALSE))</f>
      </c>
      <c r="M32" s="95">
        <f>IF(ISNA(VLOOKUP($C32,'Ev 8'!$B$7:$G$100,6,FALSE)),"",VLOOKUP($C32,'Ev 8'!$B$7:$G$100,6,FALSE))</f>
        <v>61.770623742454724</v>
      </c>
      <c r="N32" s="95">
        <f>IF(ISNA(VLOOKUP($C32,'Ev 9'!$B$7:$G$100,6,FALSE)),"",VLOOKUP($C32,'Ev 9'!$B$7:$G$100,6,FALSE))</f>
      </c>
      <c r="O32" s="95">
        <f>IF(ISNA(VLOOKUP($C32,'Ev 10'!$B$7:$G$100,6,FALSE)),"",VLOOKUP($C32,'Ev 10'!$B$7:$G$100,6,FALSE))</f>
      </c>
      <c r="P32" s="99">
        <f t="shared" si="0"/>
        <v>128.83325873165558</v>
      </c>
      <c r="U32" s="3">
        <f t="shared" si="1"/>
        <v>67.06263498920086</v>
      </c>
      <c r="V32" s="3">
        <f t="shared" si="2"/>
        <v>61.770623742454724</v>
      </c>
      <c r="W32" s="3">
        <f t="shared" si="3"/>
      </c>
      <c r="X32" s="3">
        <f t="shared" si="4"/>
      </c>
      <c r="Y32" s="3">
        <f t="shared" si="5"/>
      </c>
      <c r="Z32" s="3">
        <f t="shared" si="6"/>
      </c>
      <c r="AA32" s="3">
        <f t="shared" si="7"/>
      </c>
      <c r="AB32" s="3">
        <f t="shared" si="8"/>
      </c>
      <c r="AC32" s="3">
        <f t="shared" si="9"/>
      </c>
      <c r="AD32" s="3">
        <f t="shared" si="10"/>
      </c>
    </row>
    <row r="33" spans="1:30" ht="12.75">
      <c r="A33" s="65" t="s">
        <v>10</v>
      </c>
      <c r="B33" s="24">
        <f t="shared" si="11"/>
        <v>22</v>
      </c>
      <c r="C33" s="80" t="s">
        <v>265</v>
      </c>
      <c r="D33" s="80" t="s">
        <v>68</v>
      </c>
      <c r="E33" s="81" t="s">
        <v>72</v>
      </c>
      <c r="F33" s="95">
        <f>IF(ISNA(VLOOKUP($C33,'Ev 1'!$B$7:$G$100,6,FALSE)),"",VLOOKUP($C33,'Ev 1'!$B$7:$G$100,6,FALSE))</f>
      </c>
      <c r="G33" s="95">
        <f>IF(ISNA(VLOOKUP($C33,'Ev 2'!$B$7:$G$100,6,FALSE)),"",VLOOKUP($C33,'Ev 2'!$B$7:$G$100,6,FALSE))</f>
      </c>
      <c r="H33" s="95">
        <f>IF(ISNA(VLOOKUP($C33,'Ev 3'!$B$7:$G$100,6,FALSE)),"",VLOOKUP($C33,'Ev 3'!$B$7:$G$100,6,FALSE))</f>
      </c>
      <c r="I33" s="95">
        <f>IF(ISNA(VLOOKUP($C33,'Ev 4'!$B$7:$G$100,6,FALSE)),"",VLOOKUP($C33,'Ev 4'!$B$7:$G$100,6,FALSE))</f>
      </c>
      <c r="J33" s="95">
        <f>IF(ISNA(VLOOKUP($C33,'Ev 5'!$B$7:$G$100,6,FALSE)),"",VLOOKUP($C33,'Ev 5'!$B$7:$G$100,6,FALSE))</f>
      </c>
      <c r="K33" s="95">
        <f>IF(ISNA(VLOOKUP($C33,'Ev 6'!$B$7:$G$100,6,FALSE)),"",VLOOKUP($C33,'Ev 6'!$B$7:$G$100,6,FALSE))</f>
      </c>
      <c r="L33" s="95">
        <f>IF(ISNA(VLOOKUP($C33,'Ev 7'!$B$7:$G$100,6,FALSE)),"",VLOOKUP($C33,'Ev 7'!$B$7:$G$100,6,FALSE))</f>
      </c>
      <c r="M33" s="95">
        <f>IF(ISNA(VLOOKUP($C33,'Ev 8'!$B$7:$G$100,6,FALSE)),"",VLOOKUP($C33,'Ev 8'!$B$7:$G$100,6,FALSE))</f>
        <v>49.396621078037</v>
      </c>
      <c r="N33" s="95">
        <f>IF(ISNA(VLOOKUP($C33,'Ev 9'!$B$7:$G$100,6,FALSE)),"",VLOOKUP($C33,'Ev 9'!$B$7:$G$100,6,FALSE))</f>
        <v>39.838895281933254</v>
      </c>
      <c r="O33" s="95">
        <f>IF(ISNA(VLOOKUP($C33,'Ev 10'!$B$7:$G$100,6,FALSE)),"",VLOOKUP($C33,'Ev 10'!$B$7:$G$100,6,FALSE))</f>
        <v>36.2063492063492</v>
      </c>
      <c r="P33" s="99">
        <f t="shared" si="0"/>
        <v>125.44186556631946</v>
      </c>
      <c r="U33" s="3">
        <f t="shared" si="1"/>
        <v>49.396621078037</v>
      </c>
      <c r="V33" s="3">
        <f t="shared" si="2"/>
        <v>39.838895281933254</v>
      </c>
      <c r="W33" s="3">
        <f t="shared" si="3"/>
        <v>36.2063492063492</v>
      </c>
      <c r="X33" s="3">
        <f t="shared" si="4"/>
      </c>
      <c r="Y33" s="3">
        <f t="shared" si="5"/>
      </c>
      <c r="Z33" s="3">
        <f t="shared" si="6"/>
      </c>
      <c r="AA33" s="3">
        <f t="shared" si="7"/>
      </c>
      <c r="AB33" s="3">
        <f t="shared" si="8"/>
      </c>
      <c r="AC33" s="3">
        <f t="shared" si="9"/>
      </c>
      <c r="AD33" s="3">
        <f t="shared" si="10"/>
      </c>
    </row>
    <row r="34" spans="1:30" ht="12.75">
      <c r="A34" s="65" t="s">
        <v>10</v>
      </c>
      <c r="B34" s="24">
        <f t="shared" si="11"/>
        <v>23</v>
      </c>
      <c r="C34" s="23" t="s">
        <v>220</v>
      </c>
      <c r="D34" s="70" t="s">
        <v>149</v>
      </c>
      <c r="E34" s="77" t="s">
        <v>72</v>
      </c>
      <c r="F34" s="95">
        <f>IF(ISNA(VLOOKUP($C34,'Ev 1'!$B$7:$G$100,6,FALSE)),"",VLOOKUP($C34,'Ev 1'!$B$7:$G$100,6,FALSE))</f>
      </c>
      <c r="G34" s="95">
        <f>IF(ISNA(VLOOKUP($C34,'Ev 2'!$B$7:$G$100,6,FALSE)),"",VLOOKUP($C34,'Ev 2'!$B$7:$G$100,6,FALSE))</f>
      </c>
      <c r="H34" s="95">
        <f>IF(ISNA(VLOOKUP($C34,'Ev 3'!$B$7:$G$100,6,FALSE)),"",VLOOKUP($C34,'Ev 3'!$B$7:$G$100,6,FALSE))</f>
      </c>
      <c r="I34" s="95">
        <f>IF(ISNA(VLOOKUP($C34,'Ev 4'!$B$7:$G$100,6,FALSE)),"",VLOOKUP($C34,'Ev 4'!$B$7:$G$100,6,FALSE))</f>
      </c>
      <c r="J34" s="95">
        <f>IF(ISNA(VLOOKUP($C34,'Ev 5'!$B$7:$G$100,6,FALSE)),"",VLOOKUP($C34,'Ev 5'!$B$7:$G$100,6,FALSE))</f>
      </c>
      <c r="K34" s="95">
        <f>IF(ISNA(VLOOKUP($C34,'Ev 6'!$B$7:$G$100,6,FALSE)),"",VLOOKUP($C34,'Ev 6'!$B$7:$G$100,6,FALSE))</f>
        <v>47.33231707317073</v>
      </c>
      <c r="L34" s="95">
        <f>IF(ISNA(VLOOKUP($C34,'Ev 7'!$B$7:$G$100,6,FALSE)),"",VLOOKUP($C34,'Ev 7'!$B$7:$G$100,6,FALSE))</f>
        <v>49.430356486585815</v>
      </c>
      <c r="M34" s="95">
        <f>IF(ISNA(VLOOKUP($C34,'Ev 8'!$B$7:$G$100,6,FALSE)),"",VLOOKUP($C34,'Ev 8'!$B$7:$G$100,6,FALSE))</f>
      </c>
      <c r="N34" s="95">
        <f>IF(ISNA(VLOOKUP($C34,'Ev 9'!$B$7:$G$100,6,FALSE)),"",VLOOKUP($C34,'Ev 9'!$B$7:$G$100,6,FALSE))</f>
        <v>27.554918815663797</v>
      </c>
      <c r="O34" s="95">
        <f>IF(ISNA(VLOOKUP($C34,'Ev 10'!$B$7:$G$100,6,FALSE)),"",VLOOKUP($C34,'Ev 10'!$B$7:$G$100,6,FALSE))</f>
      </c>
      <c r="P34" s="99">
        <f t="shared" si="0"/>
        <v>124.31759237542033</v>
      </c>
      <c r="U34" s="3">
        <f t="shared" si="1"/>
        <v>49.430356486585815</v>
      </c>
      <c r="V34" s="3">
        <f t="shared" si="2"/>
        <v>47.33231707317073</v>
      </c>
      <c r="W34" s="3">
        <f t="shared" si="3"/>
        <v>27.554918815663797</v>
      </c>
      <c r="X34" s="3">
        <f t="shared" si="4"/>
      </c>
      <c r="Y34" s="3">
        <f t="shared" si="5"/>
      </c>
      <c r="Z34" s="3">
        <f t="shared" si="6"/>
      </c>
      <c r="AA34" s="3">
        <f t="shared" si="7"/>
      </c>
      <c r="AB34" s="3">
        <f t="shared" si="8"/>
      </c>
      <c r="AC34" s="3">
        <f t="shared" si="9"/>
      </c>
      <c r="AD34" s="3">
        <f t="shared" si="10"/>
      </c>
    </row>
    <row r="35" spans="1:30" ht="12.75">
      <c r="A35" s="65" t="s">
        <v>10</v>
      </c>
      <c r="B35" s="24">
        <f t="shared" si="11"/>
        <v>24</v>
      </c>
      <c r="C35" s="23" t="s">
        <v>182</v>
      </c>
      <c r="D35" s="70" t="s">
        <v>95</v>
      </c>
      <c r="E35" s="70" t="s">
        <v>61</v>
      </c>
      <c r="F35" s="95">
        <f>IF(ISNA(VLOOKUP($C35,'Ev 1'!$B$7:$G$100,6,FALSE)),"",VLOOKUP($C35,'Ev 1'!$B$7:$G$100,6,FALSE))</f>
      </c>
      <c r="G35" s="95">
        <f>IF(ISNA(VLOOKUP($C35,'Ev 2'!$B$7:$G$100,6,FALSE)),"",VLOOKUP($C35,'Ev 2'!$B$7:$G$100,6,FALSE))</f>
      </c>
      <c r="H35" s="95">
        <f>IF(ISNA(VLOOKUP($C35,'Ev 3'!$B$7:$G$100,6,FALSE)),"",VLOOKUP($C35,'Ev 3'!$B$7:$G$100,6,FALSE))</f>
      </c>
      <c r="I35" s="95">
        <f>IF(ISNA(VLOOKUP($C35,'Ev 4'!$B$7:$G$100,6,FALSE)),"",VLOOKUP($C35,'Ev 4'!$B$7:$G$100,6,FALSE))</f>
      </c>
      <c r="J35" s="95">
        <f>IF(ISNA(VLOOKUP($C35,'Ev 5'!$B$7:$G$100,6,FALSE)),"",VLOOKUP($C35,'Ev 5'!$B$7:$G$100,6,FALSE))</f>
        <v>49.36034115138593</v>
      </c>
      <c r="K35" s="95">
        <f>IF(ISNA(VLOOKUP($C35,'Ev 6'!$B$7:$G$100,6,FALSE)),"",VLOOKUP($C35,'Ev 6'!$B$7:$G$100,6,FALSE))</f>
      </c>
      <c r="L35" s="95">
        <f>IF(ISNA(VLOOKUP($C35,'Ev 7'!$B$7:$G$100,6,FALSE)),"",VLOOKUP($C35,'Ev 7'!$B$7:$G$100,6,FALSE))</f>
        <v>56.512605042016816</v>
      </c>
      <c r="M35" s="95">
        <f>IF(ISNA(VLOOKUP($C35,'Ev 8'!$B$7:$G$100,6,FALSE)),"",VLOOKUP($C35,'Ev 8'!$B$7:$G$100,6,FALSE))</f>
      </c>
      <c r="N35" s="95">
        <f>IF(ISNA(VLOOKUP($C35,'Ev 9'!$B$7:$G$100,6,FALSE)),"",VLOOKUP($C35,'Ev 9'!$B$7:$G$100,6,FALSE))</f>
      </c>
      <c r="O35" s="95">
        <f>IF(ISNA(VLOOKUP($C35,'Ev 10'!$B$7:$G$100,6,FALSE)),"",VLOOKUP($C35,'Ev 10'!$B$7:$G$100,6,FALSE))</f>
      </c>
      <c r="P35" s="99">
        <f t="shared" si="0"/>
        <v>105.87294619340275</v>
      </c>
      <c r="U35" s="3">
        <f t="shared" si="1"/>
        <v>56.512605042016816</v>
      </c>
      <c r="V35" s="3">
        <f t="shared" si="2"/>
        <v>49.36034115138593</v>
      </c>
      <c r="W35" s="3">
        <f t="shared" si="3"/>
      </c>
      <c r="X35" s="3">
        <f t="shared" si="4"/>
      </c>
      <c r="Y35" s="3">
        <f t="shared" si="5"/>
      </c>
      <c r="Z35" s="3">
        <f t="shared" si="6"/>
      </c>
      <c r="AA35" s="3">
        <f t="shared" si="7"/>
      </c>
      <c r="AB35" s="3">
        <f t="shared" si="8"/>
      </c>
      <c r="AC35" s="3">
        <f t="shared" si="9"/>
      </c>
      <c r="AD35" s="3">
        <f t="shared" si="10"/>
      </c>
    </row>
    <row r="36" spans="1:30" ht="12.75">
      <c r="A36" s="89" t="s">
        <v>10</v>
      </c>
      <c r="B36" s="24">
        <f t="shared" si="11"/>
        <v>25</v>
      </c>
      <c r="C36" s="32" t="s">
        <v>59</v>
      </c>
      <c r="D36" s="70" t="s">
        <v>60</v>
      </c>
      <c r="E36" s="70" t="s">
        <v>61</v>
      </c>
      <c r="F36" s="95">
        <f>IF(ISNA(VLOOKUP($C36,'Ev 1'!$B$7:$G$100,6,FALSE)),"",VLOOKUP($C36,'Ev 1'!$B$7:$G$100,6,FALSE))</f>
        <v>100</v>
      </c>
      <c r="G36" s="95">
        <f>IF(ISNA(VLOOKUP($C36,'Ev 2'!$B$7:$G$100,6,FALSE)),"",VLOOKUP($C36,'Ev 2'!$B$7:$G$100,6,FALSE))</f>
      </c>
      <c r="H36" s="95">
        <f>IF(ISNA(VLOOKUP($C36,'Ev 3'!$B$7:$G$100,6,FALSE)),"",VLOOKUP($C36,'Ev 3'!$B$7:$G$100,6,FALSE))</f>
      </c>
      <c r="I36" s="95">
        <f>IF(ISNA(VLOOKUP($C36,'Ev 4'!$B$7:$G$100,6,FALSE)),"",VLOOKUP($C36,'Ev 4'!$B$7:$G$100,6,FALSE))</f>
      </c>
      <c r="J36" s="95">
        <f>IF(ISNA(VLOOKUP($C36,'Ev 5'!$B$7:$G$100,6,FALSE)),"",VLOOKUP($C36,'Ev 5'!$B$7:$G$100,6,FALSE))</f>
      </c>
      <c r="K36" s="95">
        <f>IF(ISNA(VLOOKUP($C36,'Ev 6'!$B$7:$G$100,6,FALSE)),"",VLOOKUP($C36,'Ev 6'!$B$7:$G$100,6,FALSE))</f>
      </c>
      <c r="L36" s="95">
        <f>IF(ISNA(VLOOKUP($C36,'Ev 7'!$B$7:$G$100,6,FALSE)),"",VLOOKUP($C36,'Ev 7'!$B$7:$G$100,6,FALSE))</f>
      </c>
      <c r="M36" s="95">
        <f>IF(ISNA(VLOOKUP($C36,'Ev 8'!$B$7:$G$100,6,FALSE)),"",VLOOKUP($C36,'Ev 8'!$B$7:$G$100,6,FALSE))</f>
      </c>
      <c r="N36" s="95">
        <f>IF(ISNA(VLOOKUP($C36,'Ev 9'!$B$7:$G$100,6,FALSE)),"",VLOOKUP($C36,'Ev 9'!$B$7:$G$100,6,FALSE))</f>
      </c>
      <c r="O36" s="95">
        <f>IF(ISNA(VLOOKUP($C36,'Ev 10'!$B$7:$G$100,6,FALSE)),"",VLOOKUP($C36,'Ev 10'!$B$7:$G$100,6,FALSE))</f>
      </c>
      <c r="P36" s="99">
        <f t="shared" si="0"/>
        <v>100</v>
      </c>
      <c r="U36" s="3">
        <f t="shared" si="1"/>
        <v>100</v>
      </c>
      <c r="V36" s="3">
        <f t="shared" si="2"/>
      </c>
      <c r="W36" s="3">
        <f t="shared" si="3"/>
      </c>
      <c r="X36" s="3">
        <f t="shared" si="4"/>
      </c>
      <c r="Y36" s="3">
        <f t="shared" si="5"/>
      </c>
      <c r="Z36" s="3">
        <f t="shared" si="6"/>
      </c>
      <c r="AA36" s="3">
        <f t="shared" si="7"/>
      </c>
      <c r="AB36" s="3">
        <f t="shared" si="8"/>
      </c>
      <c r="AC36" s="3">
        <f t="shared" si="9"/>
      </c>
      <c r="AD36" s="3">
        <f t="shared" si="10"/>
      </c>
    </row>
    <row r="37" spans="1:30" ht="12.75">
      <c r="A37" s="23" t="s">
        <v>10</v>
      </c>
      <c r="B37" s="24">
        <f t="shared" si="11"/>
        <v>26</v>
      </c>
      <c r="C37" s="32" t="s">
        <v>197</v>
      </c>
      <c r="D37" s="70" t="s">
        <v>60</v>
      </c>
      <c r="E37" s="77" t="s">
        <v>61</v>
      </c>
      <c r="F37" s="95">
        <f>IF(ISNA(VLOOKUP($C37,'Ev 1'!$B$7:$G$100,6,FALSE)),"",VLOOKUP($C37,'Ev 1'!$B$7:$G$100,6,FALSE))</f>
      </c>
      <c r="G37" s="95">
        <f>IF(ISNA(VLOOKUP($C37,'Ev 2'!$B$7:$G$100,6,FALSE)),"",VLOOKUP($C37,'Ev 2'!$B$7:$G$100,6,FALSE))</f>
      </c>
      <c r="H37" s="95">
        <f>IF(ISNA(VLOOKUP($C37,'Ev 3'!$B$7:$G$100,6,FALSE)),"",VLOOKUP($C37,'Ev 3'!$B$7:$G$100,6,FALSE))</f>
        <v>100</v>
      </c>
      <c r="I37" s="95">
        <f>IF(ISNA(VLOOKUP($C37,'Ev 4'!$B$7:$G$100,6,FALSE)),"",VLOOKUP($C37,'Ev 4'!$B$7:$G$100,6,FALSE))</f>
      </c>
      <c r="J37" s="95">
        <f>IF(ISNA(VLOOKUP($C37,'Ev 5'!$B$7:$G$100,6,FALSE)),"",VLOOKUP($C37,'Ev 5'!$B$7:$G$100,6,FALSE))</f>
      </c>
      <c r="K37" s="95">
        <f>IF(ISNA(VLOOKUP($C37,'Ev 6'!$B$7:$G$100,6,FALSE)),"",VLOOKUP($C37,'Ev 6'!$B$7:$G$100,6,FALSE))</f>
      </c>
      <c r="L37" s="95">
        <f>IF(ISNA(VLOOKUP($C37,'Ev 7'!$B$7:$G$100,6,FALSE)),"",VLOOKUP($C37,'Ev 7'!$B$7:$G$100,6,FALSE))</f>
      </c>
      <c r="M37" s="95">
        <f>IF(ISNA(VLOOKUP($C37,'Ev 8'!$B$7:$G$100,6,FALSE)),"",VLOOKUP($C37,'Ev 8'!$B$7:$G$100,6,FALSE))</f>
      </c>
      <c r="N37" s="95">
        <f>IF(ISNA(VLOOKUP($C37,'Ev 9'!$B$7:$G$100,6,FALSE)),"",VLOOKUP($C37,'Ev 9'!$B$7:$G$100,6,FALSE))</f>
      </c>
      <c r="O37" s="95">
        <f>IF(ISNA(VLOOKUP($C37,'Ev 10'!$B$7:$G$100,6,FALSE)),"",VLOOKUP($C37,'Ev 10'!$B$7:$G$100,6,FALSE))</f>
      </c>
      <c r="P37" s="99">
        <f t="shared" si="0"/>
        <v>100</v>
      </c>
      <c r="U37" s="3">
        <f t="shared" si="1"/>
        <v>100</v>
      </c>
      <c r="V37" s="3">
        <f t="shared" si="2"/>
      </c>
      <c r="W37" s="3">
        <f t="shared" si="3"/>
      </c>
      <c r="X37" s="3">
        <f t="shared" si="4"/>
      </c>
      <c r="Y37" s="3">
        <f t="shared" si="5"/>
      </c>
      <c r="Z37" s="3">
        <f t="shared" si="6"/>
      </c>
      <c r="AA37" s="3">
        <f t="shared" si="7"/>
      </c>
      <c r="AB37" s="3">
        <f t="shared" si="8"/>
      </c>
      <c r="AC37" s="3">
        <f t="shared" si="9"/>
      </c>
      <c r="AD37" s="3">
        <f t="shared" si="10"/>
      </c>
    </row>
    <row r="38" spans="1:30" ht="12.75">
      <c r="A38" s="65" t="s">
        <v>10</v>
      </c>
      <c r="B38" s="24">
        <f t="shared" si="11"/>
        <v>27</v>
      </c>
      <c r="C38" s="23" t="s">
        <v>167</v>
      </c>
      <c r="D38" s="70" t="s">
        <v>87</v>
      </c>
      <c r="E38" s="77" t="s">
        <v>72</v>
      </c>
      <c r="F38" s="95">
        <f>IF(ISNA(VLOOKUP($C38,'Ev 1'!$B$7:$G$100,6,FALSE)),"",VLOOKUP($C38,'Ev 1'!$B$7:$G$100,6,FALSE))</f>
      </c>
      <c r="G38" s="95">
        <f>IF(ISNA(VLOOKUP($C38,'Ev 2'!$B$7:$G$100,6,FALSE)),"",VLOOKUP($C38,'Ev 2'!$B$7:$G$100,6,FALSE))</f>
      </c>
      <c r="H38" s="95">
        <f>IF(ISNA(VLOOKUP($C38,'Ev 3'!$B$7:$G$100,6,FALSE)),"",VLOOKUP($C38,'Ev 3'!$B$7:$G$100,6,FALSE))</f>
      </c>
      <c r="I38" s="95">
        <f>IF(ISNA(VLOOKUP($C38,'Ev 4'!$B$7:$G$100,6,FALSE)),"",VLOOKUP($C38,'Ev 4'!$B$7:$G$100,6,FALSE))</f>
      </c>
      <c r="J38" s="95">
        <f>IF(ISNA(VLOOKUP($C38,'Ev 5'!$B$7:$G$100,6,FALSE)),"",VLOOKUP($C38,'Ev 5'!$B$7:$G$100,6,FALSE))</f>
        <v>100</v>
      </c>
      <c r="K38" s="95">
        <f>IF(ISNA(VLOOKUP($C38,'Ev 6'!$B$7:$G$100,6,FALSE)),"",VLOOKUP($C38,'Ev 6'!$B$7:$G$100,6,FALSE))</f>
      </c>
      <c r="L38" s="95">
        <f>IF(ISNA(VLOOKUP($C38,'Ev 7'!$B$7:$G$100,6,FALSE)),"",VLOOKUP($C38,'Ev 7'!$B$7:$G$100,6,FALSE))</f>
      </c>
      <c r="M38" s="95">
        <f>IF(ISNA(VLOOKUP($C38,'Ev 8'!$B$7:$G$100,6,FALSE)),"",VLOOKUP($C38,'Ev 8'!$B$7:$G$100,6,FALSE))</f>
      </c>
      <c r="N38" s="95">
        <f>IF(ISNA(VLOOKUP($C38,'Ev 9'!$B$7:$G$100,6,FALSE)),"",VLOOKUP($C38,'Ev 9'!$B$7:$G$100,6,FALSE))</f>
      </c>
      <c r="O38" s="95">
        <f>IF(ISNA(VLOOKUP($C38,'Ev 10'!$B$7:$G$100,6,FALSE)),"",VLOOKUP($C38,'Ev 10'!$B$7:$G$100,6,FALSE))</f>
      </c>
      <c r="P38" s="99">
        <f t="shared" si="0"/>
        <v>100</v>
      </c>
      <c r="U38" s="3">
        <f t="shared" si="1"/>
        <v>100</v>
      </c>
      <c r="V38" s="3">
        <f t="shared" si="2"/>
      </c>
      <c r="W38" s="3">
        <f t="shared" si="3"/>
      </c>
      <c r="X38" s="3">
        <f t="shared" si="4"/>
      </c>
      <c r="Y38" s="3">
        <f t="shared" si="5"/>
      </c>
      <c r="Z38" s="3">
        <f t="shared" si="6"/>
      </c>
      <c r="AA38" s="3">
        <f t="shared" si="7"/>
      </c>
      <c r="AB38" s="3">
        <f t="shared" si="8"/>
      </c>
      <c r="AC38" s="3">
        <f t="shared" si="9"/>
      </c>
      <c r="AD38" s="3">
        <f t="shared" si="10"/>
      </c>
    </row>
    <row r="39" spans="1:30" ht="12.75">
      <c r="A39" s="65" t="s">
        <v>10</v>
      </c>
      <c r="B39" s="24">
        <f t="shared" si="11"/>
        <v>28</v>
      </c>
      <c r="C39" s="64" t="s">
        <v>240</v>
      </c>
      <c r="D39" s="80" t="s">
        <v>68</v>
      </c>
      <c r="E39" s="81" t="s">
        <v>61</v>
      </c>
      <c r="F39" s="95">
        <f>IF(ISNA(VLOOKUP($C39,'Ev 1'!$B$7:$G$100,6,FALSE)),"",VLOOKUP($C39,'Ev 1'!$B$7:$G$100,6,FALSE))</f>
      </c>
      <c r="G39" s="95">
        <f>IF(ISNA(VLOOKUP($C39,'Ev 2'!$B$7:$G$100,6,FALSE)),"",VLOOKUP($C39,'Ev 2'!$B$7:$G$100,6,FALSE))</f>
      </c>
      <c r="H39" s="95">
        <f>IF(ISNA(VLOOKUP($C39,'Ev 3'!$B$7:$G$100,6,FALSE)),"",VLOOKUP($C39,'Ev 3'!$B$7:$G$100,6,FALSE))</f>
      </c>
      <c r="I39" s="95">
        <f>IF(ISNA(VLOOKUP($C39,'Ev 4'!$B$7:$G$100,6,FALSE)),"",VLOOKUP($C39,'Ev 4'!$B$7:$G$100,6,FALSE))</f>
      </c>
      <c r="J39" s="95">
        <f>IF(ISNA(VLOOKUP($C39,'Ev 5'!$B$7:$G$100,6,FALSE)),"",VLOOKUP($C39,'Ev 5'!$B$7:$G$100,6,FALSE))</f>
      </c>
      <c r="K39" s="95">
        <f>IF(ISNA(VLOOKUP($C39,'Ev 6'!$B$7:$G$100,6,FALSE)),"",VLOOKUP($C39,'Ev 6'!$B$7:$G$100,6,FALSE))</f>
      </c>
      <c r="L39" s="95">
        <f>IF(ISNA(VLOOKUP($C39,'Ev 7'!$B$7:$G$100,6,FALSE)),"",VLOOKUP($C39,'Ev 7'!$B$7:$G$100,6,FALSE))</f>
      </c>
      <c r="M39" s="95">
        <f>IF(ISNA(VLOOKUP($C39,'Ev 8'!$B$7:$G$100,6,FALSE)),"",VLOOKUP($C39,'Ev 8'!$B$7:$G$100,6,FALSE))</f>
        <v>100</v>
      </c>
      <c r="N39" s="95">
        <f>IF(ISNA(VLOOKUP($C39,'Ev 9'!$B$7:$G$100,6,FALSE)),"",VLOOKUP($C39,'Ev 9'!$B$7:$G$100,6,FALSE))</f>
      </c>
      <c r="O39" s="95">
        <f>IF(ISNA(VLOOKUP($C39,'Ev 10'!$B$7:$G$100,6,FALSE)),"",VLOOKUP($C39,'Ev 10'!$B$7:$G$100,6,FALSE))</f>
      </c>
      <c r="P39" s="99">
        <f t="shared" si="0"/>
        <v>100</v>
      </c>
      <c r="U39" s="3">
        <f t="shared" si="1"/>
        <v>100</v>
      </c>
      <c r="V39" s="3">
        <f t="shared" si="2"/>
      </c>
      <c r="W39" s="3">
        <f t="shared" si="3"/>
      </c>
      <c r="X39" s="3">
        <f t="shared" si="4"/>
      </c>
      <c r="Y39" s="3">
        <f t="shared" si="5"/>
      </c>
      <c r="Z39" s="3">
        <f t="shared" si="6"/>
      </c>
      <c r="AA39" s="3">
        <f t="shared" si="7"/>
      </c>
      <c r="AB39" s="3">
        <f t="shared" si="8"/>
      </c>
      <c r="AC39" s="3">
        <f t="shared" si="9"/>
      </c>
      <c r="AD39" s="3">
        <f t="shared" si="10"/>
      </c>
    </row>
    <row r="40" spans="1:30" ht="12.75">
      <c r="A40" s="23" t="s">
        <v>10</v>
      </c>
      <c r="B40" s="24">
        <f t="shared" si="11"/>
        <v>29</v>
      </c>
      <c r="C40" s="64" t="s">
        <v>155</v>
      </c>
      <c r="D40" s="70" t="s">
        <v>87</v>
      </c>
      <c r="E40" s="77" t="s">
        <v>66</v>
      </c>
      <c r="F40" s="95">
        <f>IF(ISNA(VLOOKUP($C40,'Ev 1'!$B$7:$G$100,6,FALSE)),"",VLOOKUP($C40,'Ev 1'!$B$7:$G$100,6,FALSE))</f>
      </c>
      <c r="G40" s="95">
        <f>IF(ISNA(VLOOKUP($C40,'Ev 2'!$B$7:$G$100,6,FALSE)),"",VLOOKUP($C40,'Ev 2'!$B$7:$G$100,6,FALSE))</f>
      </c>
      <c r="H40" s="95">
        <f>IF(ISNA(VLOOKUP($C40,'Ev 3'!$B$7:$G$100,6,FALSE)),"",VLOOKUP($C40,'Ev 3'!$B$7:$G$100,6,FALSE))</f>
      </c>
      <c r="I40" s="95">
        <f>IF(ISNA(VLOOKUP($C40,'Ev 4'!$B$7:$G$100,6,FALSE)),"",VLOOKUP($C40,'Ev 4'!$B$7:$G$100,6,FALSE))</f>
        <v>95.7991308546596</v>
      </c>
      <c r="J40" s="95">
        <f>IF(ISNA(VLOOKUP($C40,'Ev 5'!$B$7:$G$100,6,FALSE)),"",VLOOKUP($C40,'Ev 5'!$B$7:$G$100,6,FALSE))</f>
      </c>
      <c r="K40" s="95">
        <f>IF(ISNA(VLOOKUP($C40,'Ev 6'!$B$7:$G$100,6,FALSE)),"",VLOOKUP($C40,'Ev 6'!$B$7:$G$100,6,FALSE))</f>
      </c>
      <c r="L40" s="95">
        <f>IF(ISNA(VLOOKUP($C40,'Ev 7'!$B$7:$G$100,6,FALSE)),"",VLOOKUP($C40,'Ev 7'!$B$7:$G$100,6,FALSE))</f>
      </c>
      <c r="M40" s="95">
        <f>IF(ISNA(VLOOKUP($C40,'Ev 8'!$B$7:$G$100,6,FALSE)),"",VLOOKUP($C40,'Ev 8'!$B$7:$G$100,6,FALSE))</f>
      </c>
      <c r="N40" s="95">
        <f>IF(ISNA(VLOOKUP($C40,'Ev 9'!$B$7:$G$100,6,FALSE)),"",VLOOKUP($C40,'Ev 9'!$B$7:$G$100,6,FALSE))</f>
      </c>
      <c r="O40" s="95">
        <f>IF(ISNA(VLOOKUP($C40,'Ev 10'!$B$7:$G$100,6,FALSE)),"",VLOOKUP($C40,'Ev 10'!$B$7:$G$100,6,FALSE))</f>
      </c>
      <c r="P40" s="99">
        <f t="shared" si="0"/>
        <v>95.7991308546596</v>
      </c>
      <c r="U40" s="3">
        <f t="shared" si="1"/>
        <v>95.7991308546596</v>
      </c>
      <c r="V40" s="3">
        <f t="shared" si="2"/>
      </c>
      <c r="W40" s="3">
        <f t="shared" si="3"/>
      </c>
      <c r="X40" s="3">
        <f t="shared" si="4"/>
      </c>
      <c r="Y40" s="3">
        <f t="shared" si="5"/>
      </c>
      <c r="Z40" s="3">
        <f t="shared" si="6"/>
      </c>
      <c r="AA40" s="3">
        <f t="shared" si="7"/>
      </c>
      <c r="AB40" s="3">
        <f t="shared" si="8"/>
      </c>
      <c r="AC40" s="3">
        <f t="shared" si="9"/>
      </c>
      <c r="AD40" s="3">
        <f t="shared" si="10"/>
      </c>
    </row>
    <row r="41" spans="1:30" ht="12.75">
      <c r="A41" s="23" t="s">
        <v>10</v>
      </c>
      <c r="B41" s="24">
        <f t="shared" si="11"/>
        <v>30</v>
      </c>
      <c r="C41" s="32" t="s">
        <v>86</v>
      </c>
      <c r="D41" s="70" t="s">
        <v>87</v>
      </c>
      <c r="E41" s="77" t="s">
        <v>72</v>
      </c>
      <c r="F41" s="95">
        <f>IF(ISNA(VLOOKUP($C41,'Ev 1'!$B$7:$G$100,6,FALSE)),"",VLOOKUP($C41,'Ev 1'!$B$7:$G$100,6,FALSE))</f>
        <v>51.967557825172726</v>
      </c>
      <c r="G41" s="95">
        <f>IF(ISNA(VLOOKUP($C41,'Ev 2'!$B$7:$G$100,6,FALSE)),"",VLOOKUP($C41,'Ev 2'!$B$7:$G$100,6,FALSE))</f>
      </c>
      <c r="H41" s="95">
        <f>IF(ISNA(VLOOKUP($C41,'Ev 3'!$B$7:$G$100,6,FALSE)),"",VLOOKUP($C41,'Ev 3'!$B$7:$G$100,6,FALSE))</f>
      </c>
      <c r="I41" s="95">
        <f>IF(ISNA(VLOOKUP($C41,'Ev 4'!$B$7:$G$100,6,FALSE)),"",VLOOKUP($C41,'Ev 4'!$B$7:$G$100,6,FALSE))</f>
      </c>
      <c r="J41" s="95">
        <f>IF(ISNA(VLOOKUP($C41,'Ev 5'!$B$7:$G$100,6,FALSE)),"",VLOOKUP($C41,'Ev 5'!$B$7:$G$100,6,FALSE))</f>
      </c>
      <c r="K41" s="95">
        <f>IF(ISNA(VLOOKUP($C41,'Ev 6'!$B$7:$G$100,6,FALSE)),"",VLOOKUP($C41,'Ev 6'!$B$7:$G$100,6,FALSE))</f>
        <v>42.901554404145074</v>
      </c>
      <c r="L41" s="95">
        <f>IF(ISNA(VLOOKUP($C41,'Ev 7'!$B$7:$G$100,6,FALSE)),"",VLOOKUP($C41,'Ev 7'!$B$7:$G$100,6,FALSE))</f>
      </c>
      <c r="M41" s="95">
        <f>IF(ISNA(VLOOKUP($C41,'Ev 8'!$B$7:$G$100,6,FALSE)),"",VLOOKUP($C41,'Ev 8'!$B$7:$G$100,6,FALSE))</f>
      </c>
      <c r="N41" s="95">
        <f>IF(ISNA(VLOOKUP($C41,'Ev 9'!$B$7:$G$100,6,FALSE)),"",VLOOKUP($C41,'Ev 9'!$B$7:$G$100,6,FALSE))</f>
      </c>
      <c r="O41" s="95">
        <f>IF(ISNA(VLOOKUP($C41,'Ev 10'!$B$7:$G$100,6,FALSE)),"",VLOOKUP($C41,'Ev 10'!$B$7:$G$100,6,FALSE))</f>
      </c>
      <c r="P41" s="99">
        <f t="shared" si="0"/>
        <v>94.8691122293178</v>
      </c>
      <c r="U41" s="3">
        <f t="shared" si="1"/>
        <v>51.967557825172726</v>
      </c>
      <c r="V41" s="3">
        <f t="shared" si="2"/>
        <v>42.901554404145074</v>
      </c>
      <c r="W41" s="3">
        <f t="shared" si="3"/>
      </c>
      <c r="X41" s="3">
        <f t="shared" si="4"/>
      </c>
      <c r="Y41" s="3">
        <f t="shared" si="5"/>
      </c>
      <c r="Z41" s="3">
        <f t="shared" si="6"/>
      </c>
      <c r="AA41" s="3">
        <f t="shared" si="7"/>
      </c>
      <c r="AB41" s="3">
        <f t="shared" si="8"/>
      </c>
      <c r="AC41" s="3">
        <f t="shared" si="9"/>
      </c>
      <c r="AD41" s="3">
        <f t="shared" si="10"/>
      </c>
    </row>
    <row r="42" spans="1:30" ht="12.75">
      <c r="A42" s="23" t="s">
        <v>10</v>
      </c>
      <c r="B42" s="24">
        <f t="shared" si="11"/>
        <v>31</v>
      </c>
      <c r="C42" s="64" t="s">
        <v>156</v>
      </c>
      <c r="D42" s="70" t="s">
        <v>83</v>
      </c>
      <c r="E42" s="77" t="s">
        <v>157</v>
      </c>
      <c r="F42" s="95">
        <f>IF(ISNA(VLOOKUP($C42,'Ev 1'!$B$7:$G$100,6,FALSE)),"",VLOOKUP($C42,'Ev 1'!$B$7:$G$100,6,FALSE))</f>
      </c>
      <c r="G42" s="95">
        <f>IF(ISNA(VLOOKUP($C42,'Ev 2'!$B$7:$G$100,6,FALSE)),"",VLOOKUP($C42,'Ev 2'!$B$7:$G$100,6,FALSE))</f>
      </c>
      <c r="H42" s="95">
        <f>IF(ISNA(VLOOKUP($C42,'Ev 3'!$B$7:$G$100,6,FALSE)),"",VLOOKUP($C42,'Ev 3'!$B$7:$G$100,6,FALSE))</f>
      </c>
      <c r="I42" s="95">
        <f>IF(ISNA(VLOOKUP($C42,'Ev 4'!$B$7:$G$100,6,FALSE)),"",VLOOKUP($C42,'Ev 4'!$B$7:$G$100,6,FALSE))</f>
        <v>93.32079021636879</v>
      </c>
      <c r="J42" s="95">
        <f>IF(ISNA(VLOOKUP($C42,'Ev 5'!$B$7:$G$100,6,FALSE)),"",VLOOKUP($C42,'Ev 5'!$B$7:$G$100,6,FALSE))</f>
      </c>
      <c r="K42" s="95">
        <f>IF(ISNA(VLOOKUP($C42,'Ev 6'!$B$7:$G$100,6,FALSE)),"",VLOOKUP($C42,'Ev 6'!$B$7:$G$100,6,FALSE))</f>
      </c>
      <c r="L42" s="95">
        <f>IF(ISNA(VLOOKUP($C42,'Ev 7'!$B$7:$G$100,6,FALSE)),"",VLOOKUP($C42,'Ev 7'!$B$7:$G$100,6,FALSE))</f>
      </c>
      <c r="M42" s="95">
        <f>IF(ISNA(VLOOKUP($C42,'Ev 8'!$B$7:$G$100,6,FALSE)),"",VLOOKUP($C42,'Ev 8'!$B$7:$G$100,6,FALSE))</f>
      </c>
      <c r="N42" s="95">
        <f>IF(ISNA(VLOOKUP($C42,'Ev 9'!$B$7:$G$100,6,FALSE)),"",VLOOKUP($C42,'Ev 9'!$B$7:$G$100,6,FALSE))</f>
      </c>
      <c r="O42" s="95">
        <f>IF(ISNA(VLOOKUP($C42,'Ev 10'!$B$7:$G$100,6,FALSE)),"",VLOOKUP($C42,'Ev 10'!$B$7:$G$100,6,FALSE))</f>
      </c>
      <c r="P42" s="99">
        <f aca="true" t="shared" si="12" ref="P42:P73">IF(ISBLANK(C42),"",IF(M$4=1,(U42),IF(M$4=2,SUM(U42:V42),IF(M$4=3,SUM(U42:W42),IF(M$4=4,SUM(U42:X42),IF(M$4=5,SUM(U42:Y42),""))))))</f>
        <v>93.32079021636879</v>
      </c>
      <c r="U42" s="3">
        <f t="shared" si="1"/>
        <v>93.32079021636879</v>
      </c>
      <c r="V42" s="3">
        <f t="shared" si="2"/>
      </c>
      <c r="W42" s="3">
        <f t="shared" si="3"/>
      </c>
      <c r="X42" s="3">
        <f t="shared" si="4"/>
      </c>
      <c r="Y42" s="3">
        <f t="shared" si="5"/>
      </c>
      <c r="Z42" s="3">
        <f t="shared" si="6"/>
      </c>
      <c r="AA42" s="3">
        <f t="shared" si="7"/>
      </c>
      <c r="AB42" s="3">
        <f t="shared" si="8"/>
      </c>
      <c r="AC42" s="3">
        <f t="shared" si="9"/>
      </c>
      <c r="AD42" s="3">
        <f t="shared" si="10"/>
      </c>
    </row>
    <row r="43" spans="1:30" ht="12.75">
      <c r="A43" s="23" t="s">
        <v>10</v>
      </c>
      <c r="B43" s="24">
        <f t="shared" si="11"/>
        <v>32</v>
      </c>
      <c r="C43" s="23" t="s">
        <v>129</v>
      </c>
      <c r="D43" s="70" t="s">
        <v>83</v>
      </c>
      <c r="E43" s="77" t="s">
        <v>72</v>
      </c>
      <c r="F43" s="95">
        <f>IF(ISNA(VLOOKUP($C43,'Ev 1'!$B$7:$G$100,6,FALSE)),"",VLOOKUP($C43,'Ev 1'!$B$7:$G$100,6,FALSE))</f>
      </c>
      <c r="G43" s="95">
        <f>IF(ISNA(VLOOKUP($C43,'Ev 2'!$B$7:$G$100,6,FALSE)),"",VLOOKUP($C43,'Ev 2'!$B$7:$G$100,6,FALSE))</f>
        <v>42.388256638627745</v>
      </c>
      <c r="H43" s="95">
        <f>IF(ISNA(VLOOKUP($C43,'Ev 3'!$B$7:$G$100,6,FALSE)),"",VLOOKUP($C43,'Ev 3'!$B$7:$G$100,6,FALSE))</f>
      </c>
      <c r="I43" s="95">
        <f>IF(ISNA(VLOOKUP($C43,'Ev 4'!$B$7:$G$100,6,FALSE)),"",VLOOKUP($C43,'Ev 4'!$B$7:$G$100,6,FALSE))</f>
      </c>
      <c r="J43" s="95">
        <f>IF(ISNA(VLOOKUP($C43,'Ev 5'!$B$7:$G$100,6,FALSE)),"",VLOOKUP($C43,'Ev 5'!$B$7:$G$100,6,FALSE))</f>
        <v>49.111641474409964</v>
      </c>
      <c r="K43" s="95">
        <f>IF(ISNA(VLOOKUP($C43,'Ev 6'!$B$7:$G$100,6,FALSE)),"",VLOOKUP($C43,'Ev 6'!$B$7:$G$100,6,FALSE))</f>
      </c>
      <c r="L43" s="95">
        <f>IF(ISNA(VLOOKUP($C43,'Ev 7'!$B$7:$G$100,6,FALSE)),"",VLOOKUP($C43,'Ev 7'!$B$7:$G$100,6,FALSE))</f>
      </c>
      <c r="M43" s="95">
        <f>IF(ISNA(VLOOKUP($C43,'Ev 8'!$B$7:$G$100,6,FALSE)),"",VLOOKUP($C43,'Ev 8'!$B$7:$G$100,6,FALSE))</f>
      </c>
      <c r="N43" s="95">
        <f>IF(ISNA(VLOOKUP($C43,'Ev 9'!$B$7:$G$100,6,FALSE)),"",VLOOKUP($C43,'Ev 9'!$B$7:$G$100,6,FALSE))</f>
      </c>
      <c r="O43" s="95">
        <f>IF(ISNA(VLOOKUP($C43,'Ev 10'!$B$7:$G$100,6,FALSE)),"",VLOOKUP($C43,'Ev 10'!$B$7:$G$100,6,FALSE))</f>
      </c>
      <c r="P43" s="99">
        <f t="shared" si="12"/>
        <v>91.49989811303772</v>
      </c>
      <c r="U43" s="3">
        <f t="shared" si="1"/>
        <v>49.111641474409964</v>
      </c>
      <c r="V43" s="3">
        <f t="shared" si="2"/>
        <v>42.388256638627745</v>
      </c>
      <c r="W43" s="3">
        <f t="shared" si="3"/>
      </c>
      <c r="X43" s="3">
        <f t="shared" si="4"/>
      </c>
      <c r="Y43" s="3">
        <f t="shared" si="5"/>
      </c>
      <c r="Z43" s="3">
        <f t="shared" si="6"/>
      </c>
      <c r="AA43" s="3">
        <f t="shared" si="7"/>
      </c>
      <c r="AB43" s="3">
        <f t="shared" si="8"/>
      </c>
      <c r="AC43" s="3">
        <f t="shared" si="9"/>
      </c>
      <c r="AD43" s="3">
        <f t="shared" si="10"/>
      </c>
    </row>
    <row r="44" spans="1:30" ht="12.75">
      <c r="A44" s="65" t="s">
        <v>10</v>
      </c>
      <c r="B44" s="24">
        <f t="shared" si="11"/>
        <v>33</v>
      </c>
      <c r="C44" s="64" t="s">
        <v>245</v>
      </c>
      <c r="D44" s="80" t="s">
        <v>83</v>
      </c>
      <c r="E44" s="81" t="s">
        <v>72</v>
      </c>
      <c r="F44" s="95">
        <f>IF(ISNA(VLOOKUP($C44,'Ev 1'!$B$7:$G$100,6,FALSE)),"",VLOOKUP($C44,'Ev 1'!$B$7:$G$100,6,FALSE))</f>
      </c>
      <c r="G44" s="95">
        <f>IF(ISNA(VLOOKUP($C44,'Ev 2'!$B$7:$G$100,6,FALSE)),"",VLOOKUP($C44,'Ev 2'!$B$7:$G$100,6,FALSE))</f>
      </c>
      <c r="H44" s="95">
        <f>IF(ISNA(VLOOKUP($C44,'Ev 3'!$B$7:$G$100,6,FALSE)),"",VLOOKUP($C44,'Ev 3'!$B$7:$G$100,6,FALSE))</f>
      </c>
      <c r="I44" s="95">
        <f>IF(ISNA(VLOOKUP($C44,'Ev 4'!$B$7:$G$100,6,FALSE)),"",VLOOKUP($C44,'Ev 4'!$B$7:$G$100,6,FALSE))</f>
      </c>
      <c r="J44" s="95">
        <f>IF(ISNA(VLOOKUP($C44,'Ev 5'!$B$7:$G$100,6,FALSE)),"",VLOOKUP($C44,'Ev 5'!$B$7:$G$100,6,FALSE))</f>
      </c>
      <c r="K44" s="95">
        <f>IF(ISNA(VLOOKUP($C44,'Ev 6'!$B$7:$G$100,6,FALSE)),"",VLOOKUP($C44,'Ev 6'!$B$7:$G$100,6,FALSE))</f>
      </c>
      <c r="L44" s="95">
        <f>IF(ISNA(VLOOKUP($C44,'Ev 7'!$B$7:$G$100,6,FALSE)),"",VLOOKUP($C44,'Ev 7'!$B$7:$G$100,6,FALSE))</f>
      </c>
      <c r="M44" s="95">
        <f>IF(ISNA(VLOOKUP($C44,'Ev 8'!$B$7:$G$100,6,FALSE)),"",VLOOKUP($C44,'Ev 8'!$B$7:$G$100,6,FALSE))</f>
        <v>81.28861429832303</v>
      </c>
      <c r="N44" s="95">
        <f>IF(ISNA(VLOOKUP($C44,'Ev 9'!$B$7:$G$100,6,FALSE)),"",VLOOKUP($C44,'Ev 9'!$B$7:$G$100,6,FALSE))</f>
      </c>
      <c r="O44" s="95">
        <f>IF(ISNA(VLOOKUP($C44,'Ev 10'!$B$7:$G$100,6,FALSE)),"",VLOOKUP($C44,'Ev 10'!$B$7:$G$100,6,FALSE))</f>
      </c>
      <c r="P44" s="99">
        <f t="shared" si="12"/>
        <v>81.28861429832303</v>
      </c>
      <c r="U44" s="3">
        <f t="shared" si="1"/>
        <v>81.28861429832303</v>
      </c>
      <c r="V44" s="3">
        <f t="shared" si="2"/>
      </c>
      <c r="W44" s="3">
        <f t="shared" si="3"/>
      </c>
      <c r="X44" s="3">
        <f t="shared" si="4"/>
      </c>
      <c r="Y44" s="3">
        <f t="shared" si="5"/>
      </c>
      <c r="Z44" s="3">
        <f t="shared" si="6"/>
      </c>
      <c r="AA44" s="3">
        <f t="shared" si="7"/>
      </c>
      <c r="AB44" s="3">
        <f t="shared" si="8"/>
      </c>
      <c r="AC44" s="3">
        <f t="shared" si="9"/>
      </c>
      <c r="AD44" s="3">
        <f t="shared" si="10"/>
      </c>
    </row>
    <row r="45" spans="1:30" ht="12.75">
      <c r="A45" s="65" t="s">
        <v>10</v>
      </c>
      <c r="B45" s="24">
        <f t="shared" si="11"/>
        <v>34</v>
      </c>
      <c r="C45" s="23" t="s">
        <v>169</v>
      </c>
      <c r="D45" s="70" t="s">
        <v>83</v>
      </c>
      <c r="E45" s="77" t="s">
        <v>170</v>
      </c>
      <c r="F45" s="95">
        <f>IF(ISNA(VLOOKUP($C45,'Ev 1'!$B$7:$G$100,6,FALSE)),"",VLOOKUP($C45,'Ev 1'!$B$7:$G$100,6,FALSE))</f>
      </c>
      <c r="G45" s="95">
        <f>IF(ISNA(VLOOKUP($C45,'Ev 2'!$B$7:$G$100,6,FALSE)),"",VLOOKUP($C45,'Ev 2'!$B$7:$G$100,6,FALSE))</f>
      </c>
      <c r="H45" s="95">
        <f>IF(ISNA(VLOOKUP($C45,'Ev 3'!$B$7:$G$100,6,FALSE)),"",VLOOKUP($C45,'Ev 3'!$B$7:$G$100,6,FALSE))</f>
      </c>
      <c r="I45" s="95">
        <f>IF(ISNA(VLOOKUP($C45,'Ev 4'!$B$7:$G$100,6,FALSE)),"",VLOOKUP($C45,'Ev 4'!$B$7:$G$100,6,FALSE))</f>
      </c>
      <c r="J45" s="95">
        <f>IF(ISNA(VLOOKUP($C45,'Ev 5'!$B$7:$G$100,6,FALSE)),"",VLOOKUP($C45,'Ev 5'!$B$7:$G$100,6,FALSE))</f>
        <v>77.48953974895396</v>
      </c>
      <c r="K45" s="95">
        <f>IF(ISNA(VLOOKUP($C45,'Ev 6'!$B$7:$G$100,6,FALSE)),"",VLOOKUP($C45,'Ev 6'!$B$7:$G$100,6,FALSE))</f>
      </c>
      <c r="L45" s="95">
        <f>IF(ISNA(VLOOKUP($C45,'Ev 7'!$B$7:$G$100,6,FALSE)),"",VLOOKUP($C45,'Ev 7'!$B$7:$G$100,6,FALSE))</f>
      </c>
      <c r="M45" s="95">
        <f>IF(ISNA(VLOOKUP($C45,'Ev 8'!$B$7:$G$100,6,FALSE)),"",VLOOKUP($C45,'Ev 8'!$B$7:$G$100,6,FALSE))</f>
      </c>
      <c r="N45" s="95">
        <f>IF(ISNA(VLOOKUP($C45,'Ev 9'!$B$7:$G$100,6,FALSE)),"",VLOOKUP($C45,'Ev 9'!$B$7:$G$100,6,FALSE))</f>
      </c>
      <c r="O45" s="95">
        <f>IF(ISNA(VLOOKUP($C45,'Ev 10'!$B$7:$G$100,6,FALSE)),"",VLOOKUP($C45,'Ev 10'!$B$7:$G$100,6,FALSE))</f>
      </c>
      <c r="P45" s="99">
        <f t="shared" si="12"/>
        <v>77.48953974895396</v>
      </c>
      <c r="U45" s="3">
        <f t="shared" si="1"/>
        <v>77.48953974895396</v>
      </c>
      <c r="V45" s="3">
        <f t="shared" si="2"/>
      </c>
      <c r="W45" s="3">
        <f t="shared" si="3"/>
      </c>
      <c r="X45" s="3">
        <f t="shared" si="4"/>
      </c>
      <c r="Y45" s="3">
        <f t="shared" si="5"/>
      </c>
      <c r="Z45" s="3">
        <f t="shared" si="6"/>
      </c>
      <c r="AA45" s="3">
        <f t="shared" si="7"/>
      </c>
      <c r="AB45" s="3">
        <f t="shared" si="8"/>
      </c>
      <c r="AC45" s="3">
        <f t="shared" si="9"/>
      </c>
      <c r="AD45" s="3">
        <f t="shared" si="10"/>
      </c>
    </row>
    <row r="46" spans="1:30" ht="12.75">
      <c r="A46" s="65" t="s">
        <v>10</v>
      </c>
      <c r="B46" s="24">
        <f t="shared" si="11"/>
        <v>35</v>
      </c>
      <c r="C46" s="64" t="s">
        <v>248</v>
      </c>
      <c r="D46" s="80" t="s">
        <v>68</v>
      </c>
      <c r="E46" s="81" t="s">
        <v>72</v>
      </c>
      <c r="F46" s="95">
        <f>IF(ISNA(VLOOKUP($C46,'Ev 1'!$B$7:$G$100,6,FALSE)),"",VLOOKUP($C46,'Ev 1'!$B$7:$G$100,6,FALSE))</f>
      </c>
      <c r="G46" s="95">
        <f>IF(ISNA(VLOOKUP($C46,'Ev 2'!$B$7:$G$100,6,FALSE)),"",VLOOKUP($C46,'Ev 2'!$B$7:$G$100,6,FALSE))</f>
      </c>
      <c r="H46" s="95">
        <f>IF(ISNA(VLOOKUP($C46,'Ev 3'!$B$7:$G$100,6,FALSE)),"",VLOOKUP($C46,'Ev 3'!$B$7:$G$100,6,FALSE))</f>
      </c>
      <c r="I46" s="95">
        <f>IF(ISNA(VLOOKUP($C46,'Ev 4'!$B$7:$G$100,6,FALSE)),"",VLOOKUP($C46,'Ev 4'!$B$7:$G$100,6,FALSE))</f>
      </c>
      <c r="J46" s="95">
        <f>IF(ISNA(VLOOKUP($C46,'Ev 5'!$B$7:$G$100,6,FALSE)),"",VLOOKUP($C46,'Ev 5'!$B$7:$G$100,6,FALSE))</f>
      </c>
      <c r="K46" s="95">
        <f>IF(ISNA(VLOOKUP($C46,'Ev 6'!$B$7:$G$100,6,FALSE)),"",VLOOKUP($C46,'Ev 6'!$B$7:$G$100,6,FALSE))</f>
      </c>
      <c r="L46" s="95">
        <f>IF(ISNA(VLOOKUP($C46,'Ev 7'!$B$7:$G$100,6,FALSE)),"",VLOOKUP($C46,'Ev 7'!$B$7:$G$100,6,FALSE))</f>
      </c>
      <c r="M46" s="95">
        <f>IF(ISNA(VLOOKUP($C46,'Ev 8'!$B$7:$G$100,6,FALSE)),"",VLOOKUP($C46,'Ev 8'!$B$7:$G$100,6,FALSE))</f>
        <v>75.27584797711484</v>
      </c>
      <c r="N46" s="95">
        <f>IF(ISNA(VLOOKUP($C46,'Ev 9'!$B$7:$G$100,6,FALSE)),"",VLOOKUP($C46,'Ev 9'!$B$7:$G$100,6,FALSE))</f>
      </c>
      <c r="O46" s="95">
        <f>IF(ISNA(VLOOKUP($C46,'Ev 10'!$B$7:$G$100,6,FALSE)),"",VLOOKUP($C46,'Ev 10'!$B$7:$G$100,6,FALSE))</f>
      </c>
      <c r="P46" s="99">
        <f t="shared" si="12"/>
        <v>75.27584797711484</v>
      </c>
      <c r="U46" s="3">
        <f t="shared" si="1"/>
        <v>75.27584797711484</v>
      </c>
      <c r="V46" s="3">
        <f t="shared" si="2"/>
      </c>
      <c r="W46" s="3">
        <f t="shared" si="3"/>
      </c>
      <c r="X46" s="3">
        <f t="shared" si="4"/>
      </c>
      <c r="Y46" s="3">
        <f t="shared" si="5"/>
      </c>
      <c r="Z46" s="3">
        <f t="shared" si="6"/>
      </c>
      <c r="AA46" s="3">
        <f t="shared" si="7"/>
      </c>
      <c r="AB46" s="3">
        <f t="shared" si="8"/>
      </c>
      <c r="AC46" s="3">
        <f t="shared" si="9"/>
      </c>
      <c r="AD46" s="3">
        <f t="shared" si="10"/>
      </c>
    </row>
    <row r="47" spans="1:30" ht="12.75">
      <c r="A47" s="65" t="s">
        <v>10</v>
      </c>
      <c r="B47" s="24">
        <f t="shared" si="11"/>
        <v>36</v>
      </c>
      <c r="C47" s="23" t="s">
        <v>171</v>
      </c>
      <c r="D47" s="70" t="s">
        <v>83</v>
      </c>
      <c r="E47" s="77" t="s">
        <v>61</v>
      </c>
      <c r="F47" s="95">
        <f>IF(ISNA(VLOOKUP($C47,'Ev 1'!$B$7:$G$100,6,FALSE)),"",VLOOKUP($C47,'Ev 1'!$B$7:$G$100,6,FALSE))</f>
      </c>
      <c r="G47" s="95">
        <f>IF(ISNA(VLOOKUP($C47,'Ev 2'!$B$7:$G$100,6,FALSE)),"",VLOOKUP($C47,'Ev 2'!$B$7:$G$100,6,FALSE))</f>
      </c>
      <c r="H47" s="95">
        <f>IF(ISNA(VLOOKUP($C47,'Ev 3'!$B$7:$G$100,6,FALSE)),"",VLOOKUP($C47,'Ev 3'!$B$7:$G$100,6,FALSE))</f>
      </c>
      <c r="I47" s="95">
        <f>IF(ISNA(VLOOKUP($C47,'Ev 4'!$B$7:$G$100,6,FALSE)),"",VLOOKUP($C47,'Ev 4'!$B$7:$G$100,6,FALSE))</f>
      </c>
      <c r="J47" s="95">
        <f>IF(ISNA(VLOOKUP($C47,'Ev 5'!$B$7:$G$100,6,FALSE)),"",VLOOKUP($C47,'Ev 5'!$B$7:$G$100,6,FALSE))</f>
        <v>74.4672295938882</v>
      </c>
      <c r="K47" s="95">
        <f>IF(ISNA(VLOOKUP($C47,'Ev 6'!$B$7:$G$100,6,FALSE)),"",VLOOKUP($C47,'Ev 6'!$B$7:$G$100,6,FALSE))</f>
      </c>
      <c r="L47" s="95">
        <f>IF(ISNA(VLOOKUP($C47,'Ev 7'!$B$7:$G$100,6,FALSE)),"",VLOOKUP($C47,'Ev 7'!$B$7:$G$100,6,FALSE))</f>
      </c>
      <c r="M47" s="95">
        <f>IF(ISNA(VLOOKUP($C47,'Ev 8'!$B$7:$G$100,6,FALSE)),"",VLOOKUP($C47,'Ev 8'!$B$7:$G$100,6,FALSE))</f>
      </c>
      <c r="N47" s="95">
        <f>IF(ISNA(VLOOKUP($C47,'Ev 9'!$B$7:$G$100,6,FALSE)),"",VLOOKUP($C47,'Ev 9'!$B$7:$G$100,6,FALSE))</f>
      </c>
      <c r="O47" s="95">
        <f>IF(ISNA(VLOOKUP($C47,'Ev 10'!$B$7:$G$100,6,FALSE)),"",VLOOKUP($C47,'Ev 10'!$B$7:$G$100,6,FALSE))</f>
      </c>
      <c r="P47" s="99">
        <f t="shared" si="12"/>
        <v>74.4672295938882</v>
      </c>
      <c r="U47" s="3">
        <f t="shared" si="1"/>
        <v>74.4672295938882</v>
      </c>
      <c r="V47" s="3">
        <f t="shared" si="2"/>
      </c>
      <c r="W47" s="3">
        <f t="shared" si="3"/>
      </c>
      <c r="X47" s="3">
        <f t="shared" si="4"/>
      </c>
      <c r="Y47" s="3">
        <f t="shared" si="5"/>
      </c>
      <c r="Z47" s="3">
        <f t="shared" si="6"/>
      </c>
      <c r="AA47" s="3">
        <f t="shared" si="7"/>
      </c>
      <c r="AB47" s="3">
        <f t="shared" si="8"/>
      </c>
      <c r="AC47" s="3">
        <f t="shared" si="9"/>
      </c>
      <c r="AD47" s="3">
        <f t="shared" si="10"/>
      </c>
    </row>
    <row r="48" spans="1:30" ht="12.75">
      <c r="A48" s="23" t="s">
        <v>10</v>
      </c>
      <c r="B48" s="24">
        <f t="shared" si="11"/>
        <v>37</v>
      </c>
      <c r="C48" s="23" t="s">
        <v>101</v>
      </c>
      <c r="D48" s="70" t="s">
        <v>102</v>
      </c>
      <c r="E48" s="77" t="s">
        <v>66</v>
      </c>
      <c r="F48" s="95">
        <f>IF(ISNA(VLOOKUP($C48,'Ev 1'!$B$7:$G$100,6,FALSE)),"",VLOOKUP($C48,'Ev 1'!$B$7:$G$100,6,FALSE))</f>
        <v>34.36630909813269</v>
      </c>
      <c r="G48" s="95">
        <f>IF(ISNA(VLOOKUP($C48,'Ev 2'!$B$7:$G$100,6,FALSE)),"",VLOOKUP($C48,'Ev 2'!$B$7:$G$100,6,FALSE))</f>
      </c>
      <c r="H48" s="95">
        <f>IF(ISNA(VLOOKUP($C48,'Ev 3'!$B$7:$G$100,6,FALSE)),"",VLOOKUP($C48,'Ev 3'!$B$7:$G$100,6,FALSE))</f>
      </c>
      <c r="I48" s="95">
        <f>IF(ISNA(VLOOKUP($C48,'Ev 4'!$B$7:$G$100,6,FALSE)),"",VLOOKUP($C48,'Ev 4'!$B$7:$G$100,6,FALSE))</f>
      </c>
      <c r="J48" s="95">
        <f>IF(ISNA(VLOOKUP($C48,'Ev 5'!$B$7:$G$100,6,FALSE)),"",VLOOKUP($C48,'Ev 5'!$B$7:$G$100,6,FALSE))</f>
      </c>
      <c r="K48" s="95">
        <f>IF(ISNA(VLOOKUP($C48,'Ev 6'!$B$7:$G$100,6,FALSE)),"",VLOOKUP($C48,'Ev 6'!$B$7:$G$100,6,FALSE))</f>
      </c>
      <c r="L48" s="95">
        <f>IF(ISNA(VLOOKUP($C48,'Ev 7'!$B$7:$G$100,6,FALSE)),"",VLOOKUP($C48,'Ev 7'!$B$7:$G$100,6,FALSE))</f>
      </c>
      <c r="M48" s="95">
        <f>IF(ISNA(VLOOKUP($C48,'Ev 8'!$B$7:$G$100,6,FALSE)),"",VLOOKUP($C48,'Ev 8'!$B$7:$G$100,6,FALSE))</f>
        <v>39.681171908660055</v>
      </c>
      <c r="N48" s="95">
        <f>IF(ISNA(VLOOKUP($C48,'Ev 9'!$B$7:$G$100,6,FALSE)),"",VLOOKUP($C48,'Ev 9'!$B$7:$G$100,6,FALSE))</f>
      </c>
      <c r="O48" s="95">
        <f>IF(ISNA(VLOOKUP($C48,'Ev 10'!$B$7:$G$100,6,FALSE)),"",VLOOKUP($C48,'Ev 10'!$B$7:$G$100,6,FALSE))</f>
      </c>
      <c r="P48" s="99">
        <f t="shared" si="12"/>
        <v>74.04748100679274</v>
      </c>
      <c r="U48" s="3">
        <f t="shared" si="1"/>
        <v>39.681171908660055</v>
      </c>
      <c r="V48" s="3">
        <f t="shared" si="2"/>
        <v>34.36630909813269</v>
      </c>
      <c r="W48" s="3">
        <f t="shared" si="3"/>
      </c>
      <c r="X48" s="3">
        <f t="shared" si="4"/>
      </c>
      <c r="Y48" s="3">
        <f t="shared" si="5"/>
      </c>
      <c r="Z48" s="3">
        <f t="shared" si="6"/>
      </c>
      <c r="AA48" s="3">
        <f t="shared" si="7"/>
      </c>
      <c r="AB48" s="3">
        <f t="shared" si="8"/>
      </c>
      <c r="AC48" s="3">
        <f t="shared" si="9"/>
      </c>
      <c r="AD48" s="3">
        <f t="shared" si="10"/>
      </c>
    </row>
    <row r="49" spans="1:30" ht="12.75">
      <c r="A49" s="65" t="s">
        <v>10</v>
      </c>
      <c r="B49" s="24">
        <f t="shared" si="11"/>
        <v>38</v>
      </c>
      <c r="C49" s="32" t="s">
        <v>205</v>
      </c>
      <c r="D49" s="74" t="s">
        <v>226</v>
      </c>
      <c r="E49" s="77" t="s">
        <v>72</v>
      </c>
      <c r="F49" s="95">
        <f>IF(ISNA(VLOOKUP($C49,'Ev 1'!$B$7:$G$100,6,FALSE)),"",VLOOKUP($C49,'Ev 1'!$B$7:$G$100,6,FALSE))</f>
      </c>
      <c r="G49" s="95">
        <f>IF(ISNA(VLOOKUP($C49,'Ev 2'!$B$7:$G$100,6,FALSE)),"",VLOOKUP($C49,'Ev 2'!$B$7:$G$100,6,FALSE))</f>
      </c>
      <c r="H49" s="95">
        <f>IF(ISNA(VLOOKUP($C49,'Ev 3'!$B$7:$G$100,6,FALSE)),"",VLOOKUP($C49,'Ev 3'!$B$7:$G$100,6,FALSE))</f>
      </c>
      <c r="I49" s="95">
        <f>IF(ISNA(VLOOKUP($C49,'Ev 4'!$B$7:$G$100,6,FALSE)),"",VLOOKUP($C49,'Ev 4'!$B$7:$G$100,6,FALSE))</f>
      </c>
      <c r="J49" s="95">
        <f>IF(ISNA(VLOOKUP($C49,'Ev 5'!$B$7:$G$100,6,FALSE)),"",VLOOKUP($C49,'Ev 5'!$B$7:$G$100,6,FALSE))</f>
      </c>
      <c r="K49" s="95">
        <f>IF(ISNA(VLOOKUP($C49,'Ev 6'!$B$7:$G$100,6,FALSE)),"",VLOOKUP($C49,'Ev 6'!$B$7:$G$100,6,FALSE))</f>
        <v>72.67407840842597</v>
      </c>
      <c r="L49" s="95">
        <f>IF(ISNA(VLOOKUP($C49,'Ev 7'!$B$7:$G$100,6,FALSE)),"",VLOOKUP($C49,'Ev 7'!$B$7:$G$100,6,FALSE))</f>
      </c>
      <c r="M49" s="95">
        <f>IF(ISNA(VLOOKUP($C49,'Ev 8'!$B$7:$G$100,6,FALSE)),"",VLOOKUP($C49,'Ev 8'!$B$7:$G$100,6,FALSE))</f>
      </c>
      <c r="N49" s="95">
        <f>IF(ISNA(VLOOKUP($C49,'Ev 9'!$B$7:$G$100,6,FALSE)),"",VLOOKUP($C49,'Ev 9'!$B$7:$G$100,6,FALSE))</f>
      </c>
      <c r="O49" s="95">
        <f>IF(ISNA(VLOOKUP($C49,'Ev 10'!$B$7:$G$100,6,FALSE)),"",VLOOKUP($C49,'Ev 10'!$B$7:$G$100,6,FALSE))</f>
      </c>
      <c r="P49" s="99">
        <f t="shared" si="12"/>
        <v>72.67407840842597</v>
      </c>
      <c r="U49" s="3">
        <f t="shared" si="1"/>
        <v>72.67407840842597</v>
      </c>
      <c r="V49" s="3">
        <f t="shared" si="2"/>
      </c>
      <c r="W49" s="3">
        <f t="shared" si="3"/>
      </c>
      <c r="X49" s="3">
        <f t="shared" si="4"/>
      </c>
      <c r="Y49" s="3">
        <f t="shared" si="5"/>
      </c>
      <c r="Z49" s="3">
        <f t="shared" si="6"/>
      </c>
      <c r="AA49" s="3">
        <f t="shared" si="7"/>
      </c>
      <c r="AB49" s="3">
        <f t="shared" si="8"/>
      </c>
      <c r="AC49" s="3">
        <f t="shared" si="9"/>
      </c>
      <c r="AD49" s="3">
        <f t="shared" si="10"/>
      </c>
    </row>
    <row r="50" spans="1:30" ht="12.75">
      <c r="A50" s="65" t="s">
        <v>10</v>
      </c>
      <c r="B50" s="24">
        <f t="shared" si="11"/>
        <v>39</v>
      </c>
      <c r="C50" s="32" t="s">
        <v>207</v>
      </c>
      <c r="D50" s="70" t="s">
        <v>89</v>
      </c>
      <c r="E50" s="77" t="s">
        <v>66</v>
      </c>
      <c r="F50" s="95">
        <f>IF(ISNA(VLOOKUP($C50,'Ev 1'!$B$7:$G$100,6,FALSE)),"",VLOOKUP($C50,'Ev 1'!$B$7:$G$100,6,FALSE))</f>
      </c>
      <c r="G50" s="95">
        <f>IF(ISNA(VLOOKUP($C50,'Ev 2'!$B$7:$G$100,6,FALSE)),"",VLOOKUP($C50,'Ev 2'!$B$7:$G$100,6,FALSE))</f>
      </c>
      <c r="H50" s="95">
        <f>IF(ISNA(VLOOKUP($C50,'Ev 3'!$B$7:$G$100,6,FALSE)),"",VLOOKUP($C50,'Ev 3'!$B$7:$G$100,6,FALSE))</f>
      </c>
      <c r="I50" s="95">
        <f>IF(ISNA(VLOOKUP($C50,'Ev 4'!$B$7:$G$100,6,FALSE)),"",VLOOKUP($C50,'Ev 4'!$B$7:$G$100,6,FALSE))</f>
      </c>
      <c r="J50" s="95">
        <f>IF(ISNA(VLOOKUP($C50,'Ev 5'!$B$7:$G$100,6,FALSE)),"",VLOOKUP($C50,'Ev 5'!$B$7:$G$100,6,FALSE))</f>
      </c>
      <c r="K50" s="95">
        <f>IF(ISNA(VLOOKUP($C50,'Ev 6'!$B$7:$G$100,6,FALSE)),"",VLOOKUP($C50,'Ev 6'!$B$7:$G$100,6,FALSE))</f>
        <v>67.98029556650246</v>
      </c>
      <c r="L50" s="95">
        <f>IF(ISNA(VLOOKUP($C50,'Ev 7'!$B$7:$G$100,6,FALSE)),"",VLOOKUP($C50,'Ev 7'!$B$7:$G$100,6,FALSE))</f>
      </c>
      <c r="M50" s="95">
        <f>IF(ISNA(VLOOKUP($C50,'Ev 8'!$B$7:$G$100,6,FALSE)),"",VLOOKUP($C50,'Ev 8'!$B$7:$G$100,6,FALSE))</f>
      </c>
      <c r="N50" s="95">
        <f>IF(ISNA(VLOOKUP($C50,'Ev 9'!$B$7:$G$100,6,FALSE)),"",VLOOKUP($C50,'Ev 9'!$B$7:$G$100,6,FALSE))</f>
      </c>
      <c r="O50" s="95">
        <f>IF(ISNA(VLOOKUP($C50,'Ev 10'!$B$7:$G$100,6,FALSE)),"",VLOOKUP($C50,'Ev 10'!$B$7:$G$100,6,FALSE))</f>
      </c>
      <c r="P50" s="99">
        <f t="shared" si="12"/>
        <v>67.98029556650246</v>
      </c>
      <c r="U50" s="3">
        <f t="shared" si="1"/>
        <v>67.98029556650246</v>
      </c>
      <c r="V50" s="3">
        <f t="shared" si="2"/>
      </c>
      <c r="W50" s="3">
        <f t="shared" si="3"/>
      </c>
      <c r="X50" s="3">
        <f t="shared" si="4"/>
      </c>
      <c r="Y50" s="3">
        <f t="shared" si="5"/>
      </c>
      <c r="Z50" s="3">
        <f t="shared" si="6"/>
      </c>
      <c r="AA50" s="3">
        <f t="shared" si="7"/>
      </c>
      <c r="AB50" s="3">
        <f t="shared" si="8"/>
      </c>
      <c r="AC50" s="3">
        <f t="shared" si="9"/>
      </c>
      <c r="AD50" s="3">
        <f t="shared" si="10"/>
      </c>
    </row>
    <row r="51" spans="1:30" ht="12.75">
      <c r="A51" s="65" t="s">
        <v>10</v>
      </c>
      <c r="B51" s="24">
        <f t="shared" si="11"/>
        <v>40</v>
      </c>
      <c r="C51" s="23" t="s">
        <v>174</v>
      </c>
      <c r="D51" s="70" t="s">
        <v>121</v>
      </c>
      <c r="E51" s="77" t="s">
        <v>170</v>
      </c>
      <c r="F51" s="95">
        <f>IF(ISNA(VLOOKUP($C51,'Ev 1'!$B$7:$G$100,6,FALSE)),"",VLOOKUP($C51,'Ev 1'!$B$7:$G$100,6,FALSE))</f>
      </c>
      <c r="G51" s="95">
        <f>IF(ISNA(VLOOKUP($C51,'Ev 2'!$B$7:$G$100,6,FALSE)),"",VLOOKUP($C51,'Ev 2'!$B$7:$G$100,6,FALSE))</f>
      </c>
      <c r="H51" s="95">
        <f>IF(ISNA(VLOOKUP($C51,'Ev 3'!$B$7:$G$100,6,FALSE)),"",VLOOKUP($C51,'Ev 3'!$B$7:$G$100,6,FALSE))</f>
      </c>
      <c r="I51" s="95">
        <f>IF(ISNA(VLOOKUP($C51,'Ev 4'!$B$7:$G$100,6,FALSE)),"",VLOOKUP($C51,'Ev 4'!$B$7:$G$100,6,FALSE))</f>
      </c>
      <c r="J51" s="95">
        <f>IF(ISNA(VLOOKUP($C51,'Ev 5'!$B$7:$G$100,6,FALSE)),"",VLOOKUP($C51,'Ev 5'!$B$7:$G$100,6,FALSE))</f>
        <v>67.5912408759124</v>
      </c>
      <c r="K51" s="95">
        <f>IF(ISNA(VLOOKUP($C51,'Ev 6'!$B$7:$G$100,6,FALSE)),"",VLOOKUP($C51,'Ev 6'!$B$7:$G$100,6,FALSE))</f>
      </c>
      <c r="L51" s="95">
        <f>IF(ISNA(VLOOKUP($C51,'Ev 7'!$B$7:$G$100,6,FALSE)),"",VLOOKUP($C51,'Ev 7'!$B$7:$G$100,6,FALSE))</f>
      </c>
      <c r="M51" s="95">
        <f>IF(ISNA(VLOOKUP($C51,'Ev 8'!$B$7:$G$100,6,FALSE)),"",VLOOKUP($C51,'Ev 8'!$B$7:$G$100,6,FALSE))</f>
      </c>
      <c r="N51" s="95">
        <f>IF(ISNA(VLOOKUP($C51,'Ev 9'!$B$7:$G$100,6,FALSE)),"",VLOOKUP($C51,'Ev 9'!$B$7:$G$100,6,FALSE))</f>
      </c>
      <c r="O51" s="95">
        <f>IF(ISNA(VLOOKUP($C51,'Ev 10'!$B$7:$G$100,6,FALSE)),"",VLOOKUP($C51,'Ev 10'!$B$7:$G$100,6,FALSE))</f>
      </c>
      <c r="P51" s="99">
        <f t="shared" si="12"/>
        <v>67.5912408759124</v>
      </c>
      <c r="U51" s="3">
        <f t="shared" si="1"/>
        <v>67.5912408759124</v>
      </c>
      <c r="V51" s="3">
        <f t="shared" si="2"/>
      </c>
      <c r="W51" s="3">
        <f t="shared" si="3"/>
      </c>
      <c r="X51" s="3">
        <f t="shared" si="4"/>
      </c>
      <c r="Y51" s="3">
        <f t="shared" si="5"/>
      </c>
      <c r="Z51" s="3">
        <f t="shared" si="6"/>
      </c>
      <c r="AA51" s="3">
        <f t="shared" si="7"/>
      </c>
      <c r="AB51" s="3">
        <f t="shared" si="8"/>
      </c>
      <c r="AC51" s="3">
        <f t="shared" si="9"/>
      </c>
      <c r="AD51" s="3">
        <f t="shared" si="10"/>
      </c>
    </row>
    <row r="52" spans="1:30" ht="12.75">
      <c r="A52" s="18" t="s">
        <v>47</v>
      </c>
      <c r="B52" s="22">
        <v>0</v>
      </c>
      <c r="C52" s="60" t="s">
        <v>48</v>
      </c>
      <c r="D52" s="71"/>
      <c r="E52" s="71"/>
      <c r="F52" s="98">
        <f>IF(ISNA(VLOOKUP($C52,'Ev 1'!$B$7:$G$100,6,FALSE)),"",VLOOKUP($C52,'Ev 1'!$B$7:$G$100,6,FALSE))</f>
      </c>
      <c r="G52" s="98">
        <f>IF(ISNA(VLOOKUP($C52,'Ev 2'!$B$7:$G$100,6,FALSE)),"",VLOOKUP($C52,'Ev 2'!$B$7:$G$100,6,FALSE))</f>
      </c>
      <c r="H52" s="98">
        <f>IF(ISNA(VLOOKUP($C52,'Ev 3'!$B$7:$G$100,6,FALSE)),"",VLOOKUP($C52,'Ev 3'!$B$7:$G$100,6,FALSE))</f>
      </c>
      <c r="I52" s="98">
        <f>IF(ISNA(VLOOKUP($C52,'Ev 4'!$B$7:$G$100,6,FALSE)),"",VLOOKUP($C52,'Ev 4'!$B$7:$G$100,6,FALSE))</f>
      </c>
      <c r="J52" s="98">
        <f>IF(ISNA(VLOOKUP($C52,'Ev 5'!$B$7:$G$100,6,FALSE)),"",VLOOKUP($C52,'Ev 5'!$B$7:$G$100,6,FALSE))</f>
      </c>
      <c r="K52" s="98">
        <f>IF(ISNA(VLOOKUP($C52,'Ev 6'!$B$7:$G$100,6,FALSE)),"",VLOOKUP($C52,'Ev 6'!$B$7:$G$100,6,FALSE))</f>
      </c>
      <c r="L52" s="98">
        <f>IF(ISNA(VLOOKUP($C52,'Ev 7'!$B$7:$G$100,6,FALSE)),"",VLOOKUP($C52,'Ev 7'!$B$7:$G$100,6,FALSE))</f>
      </c>
      <c r="M52" s="98">
        <f>IF(ISNA(VLOOKUP($C52,'Ev 8'!$B$7:$G$100,6,FALSE)),"",VLOOKUP($C52,'Ev 8'!$B$7:$G$100,6,FALSE))</f>
      </c>
      <c r="N52" s="98">
        <f>IF(ISNA(VLOOKUP($C52,'Ev 9'!$B$7:$G$100,6,FALSE)),"",VLOOKUP($C52,'Ev 9'!$B$7:$G$100,6,FALSE))</f>
      </c>
      <c r="O52" s="98">
        <f>IF(ISNA(VLOOKUP($C52,'Ev 10'!$B$7:$G$100,6,FALSE)),"",VLOOKUP($C52,'Ev 10'!$B$7:$G$100,6,FALSE))</f>
      </c>
      <c r="P52" s="100">
        <f t="shared" si="12"/>
        <v>0</v>
      </c>
      <c r="U52" s="3">
        <f aca="true" t="shared" si="13" ref="U52:U91">IF(ISERR(LARGE($F52:$O52,1)),"",(LARGE($F52:$O52,1)))</f>
      </c>
      <c r="V52" s="3">
        <f aca="true" t="shared" si="14" ref="V52:V91">IF(ISERR(LARGE($F52:$O52,2)),"",(LARGE($F52:$O52,2)))</f>
      </c>
      <c r="W52" s="3">
        <f aca="true" t="shared" si="15" ref="W52:W91">IF(ISERR(LARGE($F52:$O52,3)),"",(LARGE($F52:$O52,3)))</f>
      </c>
      <c r="X52" s="3">
        <f aca="true" t="shared" si="16" ref="X52:X91">IF(ISERR(LARGE($F52:$O52,4)),"",(LARGE($F52:$O52,4)))</f>
      </c>
      <c r="Y52" s="3">
        <f aca="true" t="shared" si="17" ref="Y52:Y91">IF(ISERR(LARGE($F52:$O52,5)),"",(LARGE($F52:$O52,5)))</f>
      </c>
      <c r="Z52" s="3">
        <f aca="true" t="shared" si="18" ref="Z52:Z91">IF(ISERR(LARGE($F52:$O52,6)),"",(LARGE($F52:$O52,6)))</f>
      </c>
      <c r="AA52" s="3">
        <f aca="true" t="shared" si="19" ref="AA52:AA91">IF(ISERR(LARGE($F52:$O52,7)),"",(LARGE($F52:$O52,7)))</f>
      </c>
      <c r="AB52" s="3">
        <f aca="true" t="shared" si="20" ref="AB52:AB91">IF(ISERR(LARGE($F52:$O52,8)),"",(LARGE($F52:$O52,8)))</f>
      </c>
      <c r="AC52" s="3">
        <f aca="true" t="shared" si="21" ref="AC52:AC91">IF(ISERR(LARGE($F52:$O52,9)),"",(LARGE($F52:$O52,9)))</f>
      </c>
      <c r="AD52" s="3">
        <f aca="true" t="shared" si="22" ref="AD52:AD91">IF(ISERR(LARGE($F52:$O52,10)),"",(LARGE($F52:$O52,10)))</f>
      </c>
    </row>
    <row r="53" spans="1:30" ht="12.75">
      <c r="A53" s="23" t="s">
        <v>11</v>
      </c>
      <c r="B53" s="24">
        <f aca="true" t="shared" si="23" ref="B53:B76">B52+1</f>
        <v>1</v>
      </c>
      <c r="C53" s="32" t="s">
        <v>77</v>
      </c>
      <c r="D53" s="70" t="s">
        <v>76</v>
      </c>
      <c r="E53" s="70" t="s">
        <v>61</v>
      </c>
      <c r="F53" s="95">
        <f>IF(ISNA(VLOOKUP($C53,'Ev 1'!$B$7:$G$100,6,FALSE)),"",VLOOKUP($C53,'Ev 1'!$B$7:$G$100,6,FALSE))</f>
        <v>64.57633445315416</v>
      </c>
      <c r="G53" s="95">
        <f>IF(ISNA(VLOOKUP($C53,'Ev 2'!$B$7:$G$100,6,FALSE)),"",VLOOKUP($C53,'Ev 2'!$B$7:$G$100,6,FALSE))</f>
      </c>
      <c r="H53" s="95">
        <f>IF(ISNA(VLOOKUP($C53,'Ev 3'!$B$7:$G$100,6,FALSE)),"",VLOOKUP($C53,'Ev 3'!$B$7:$G$100,6,FALSE))</f>
      </c>
      <c r="I53" s="95">
        <f>IF(ISNA(VLOOKUP($C53,'Ev 4'!$B$7:$G$100,6,FALSE)),"",VLOOKUP($C53,'Ev 4'!$B$7:$G$100,6,FALSE))</f>
        <v>55.004158580537855</v>
      </c>
      <c r="J53" s="95">
        <f>IF(ISNA(VLOOKUP($C53,'Ev 5'!$B$7:$G$100,6,FALSE)),"",VLOOKUP($C53,'Ev 5'!$B$7:$G$100,6,FALSE))</f>
      </c>
      <c r="K53" s="95">
        <f>IF(ISNA(VLOOKUP($C53,'Ev 6'!$B$7:$G$100,6,FALSE)),"",VLOOKUP($C53,'Ev 6'!$B$7:$G$100,6,FALSE))</f>
        <v>62.72727272727272</v>
      </c>
      <c r="L53" s="95">
        <f>IF(ISNA(VLOOKUP($C53,'Ev 7'!$B$7:$G$100,6,FALSE)),"",VLOOKUP($C53,'Ev 7'!$B$7:$G$100,6,FALSE))</f>
      </c>
      <c r="M53" s="95">
        <f>IF(ISNA(VLOOKUP($C53,'Ev 8'!$B$7:$G$100,6,FALSE)),"",VLOOKUP($C53,'Ev 8'!$B$7:$G$100,6,FALSE))</f>
      </c>
      <c r="N53" s="95">
        <f>IF(ISNA(VLOOKUP($C53,'Ev 9'!$B$7:$G$100,6,FALSE)),"",VLOOKUP($C53,'Ev 9'!$B$7:$G$100,6,FALSE))</f>
        <v>62.42336819329245</v>
      </c>
      <c r="O53" s="95">
        <f>IF(ISNA(VLOOKUP($C53,'Ev 10'!$B$7:$G$100,6,FALSE)),"",VLOOKUP($C53,'Ev 10'!$B$7:$G$100,6,FALSE))</f>
        <v>63.44923504867872</v>
      </c>
      <c r="P53" s="99">
        <f t="shared" si="12"/>
        <v>308.1803690029359</v>
      </c>
      <c r="U53" s="3">
        <f t="shared" si="13"/>
        <v>64.57633445315416</v>
      </c>
      <c r="V53" s="3">
        <f t="shared" si="14"/>
        <v>63.44923504867872</v>
      </c>
      <c r="W53" s="3">
        <f t="shared" si="15"/>
        <v>62.72727272727272</v>
      </c>
      <c r="X53" s="3">
        <f t="shared" si="16"/>
        <v>62.42336819329245</v>
      </c>
      <c r="Y53" s="3">
        <f t="shared" si="17"/>
        <v>55.004158580537855</v>
      </c>
      <c r="Z53" s="3">
        <f t="shared" si="18"/>
      </c>
      <c r="AA53" s="3">
        <f t="shared" si="19"/>
      </c>
      <c r="AB53" s="3">
        <f t="shared" si="20"/>
      </c>
      <c r="AC53" s="3">
        <f t="shared" si="21"/>
      </c>
      <c r="AD53" s="3">
        <f t="shared" si="22"/>
      </c>
    </row>
    <row r="54" spans="1:30" ht="12.75">
      <c r="A54" s="23" t="s">
        <v>11</v>
      </c>
      <c r="B54" s="24">
        <f t="shared" si="23"/>
        <v>2</v>
      </c>
      <c r="C54" s="32" t="s">
        <v>145</v>
      </c>
      <c r="D54" s="70" t="s">
        <v>132</v>
      </c>
      <c r="E54" s="70" t="s">
        <v>61</v>
      </c>
      <c r="F54" s="95">
        <f>IF(ISNA(VLOOKUP($C54,'Ev 1'!$B$7:$G$100,6,FALSE)),"",VLOOKUP($C54,'Ev 1'!$B$7:$G$100,6,FALSE))</f>
      </c>
      <c r="G54" s="95">
        <f>IF(ISNA(VLOOKUP($C54,'Ev 2'!$B$7:$G$100,6,FALSE)),"",VLOOKUP($C54,'Ev 2'!$B$7:$G$100,6,FALSE))</f>
      </c>
      <c r="H54" s="95">
        <f>IF(ISNA(VLOOKUP($C54,'Ev 3'!$B$7:$G$100,6,FALSE)),"",VLOOKUP($C54,'Ev 3'!$B$7:$G$100,6,FALSE))</f>
        <v>48.87652947719689</v>
      </c>
      <c r="I54" s="95">
        <f>IF(ISNA(VLOOKUP($C54,'Ev 4'!$B$7:$G$100,6,FALSE)),"",VLOOKUP($C54,'Ev 4'!$B$7:$G$100,6,FALSE))</f>
      </c>
      <c r="J54" s="95">
        <f>IF(ISNA(VLOOKUP($C54,'Ev 5'!$B$7:$G$100,6,FALSE)),"",VLOOKUP($C54,'Ev 5'!$B$7:$G$100,6,FALSE))</f>
        <v>51.90582959641256</v>
      </c>
      <c r="K54" s="95">
        <f>IF(ISNA(VLOOKUP($C54,'Ev 6'!$B$7:$G$100,6,FALSE)),"",VLOOKUP($C54,'Ev 6'!$B$7:$G$100,6,FALSE))</f>
        <v>64.21923474663907</v>
      </c>
      <c r="L54" s="95">
        <f>IF(ISNA(VLOOKUP($C54,'Ev 7'!$B$7:$G$100,6,FALSE)),"",VLOOKUP($C54,'Ev 7'!$B$7:$G$100,6,FALSE))</f>
        <v>61.867525298988035</v>
      </c>
      <c r="M54" s="95">
        <f>IF(ISNA(VLOOKUP($C54,'Ev 8'!$B$7:$G$100,6,FALSE)),"",VLOOKUP($C54,'Ev 8'!$B$7:$G$100,6,FALSE))</f>
        <v>60.53236937232993</v>
      </c>
      <c r="N54" s="95">
        <f>IF(ISNA(VLOOKUP($C54,'Ev 9'!$B$7:$G$100,6,FALSE)),"",VLOOKUP($C54,'Ev 9'!$B$7:$G$100,6,FALSE))</f>
      </c>
      <c r="O54" s="95">
        <f>IF(ISNA(VLOOKUP($C54,'Ev 10'!$B$7:$G$100,6,FALSE)),"",VLOOKUP($C54,'Ev 10'!$B$7:$G$100,6,FALSE))</f>
      </c>
      <c r="P54" s="99">
        <f t="shared" si="12"/>
        <v>287.40148849156645</v>
      </c>
      <c r="U54" s="3">
        <f t="shared" si="13"/>
        <v>64.21923474663907</v>
      </c>
      <c r="V54" s="3">
        <f t="shared" si="14"/>
        <v>61.867525298988035</v>
      </c>
      <c r="W54" s="3">
        <f t="shared" si="15"/>
        <v>60.53236937232993</v>
      </c>
      <c r="X54" s="3">
        <f t="shared" si="16"/>
        <v>51.90582959641256</v>
      </c>
      <c r="Y54" s="3">
        <f t="shared" si="17"/>
        <v>48.87652947719689</v>
      </c>
      <c r="Z54" s="3">
        <f t="shared" si="18"/>
      </c>
      <c r="AA54" s="3">
        <f t="shared" si="19"/>
      </c>
      <c r="AB54" s="3">
        <f t="shared" si="20"/>
      </c>
      <c r="AC54" s="3">
        <f t="shared" si="21"/>
      </c>
      <c r="AD54" s="3">
        <f t="shared" si="22"/>
      </c>
    </row>
    <row r="55" spans="1:30" ht="12.75">
      <c r="A55" s="23" t="s">
        <v>11</v>
      </c>
      <c r="B55" s="24">
        <f t="shared" si="23"/>
        <v>3</v>
      </c>
      <c r="C55" s="32" t="s">
        <v>84</v>
      </c>
      <c r="D55" s="70" t="s">
        <v>85</v>
      </c>
      <c r="E55" s="70" t="s">
        <v>61</v>
      </c>
      <c r="F55" s="95">
        <f>IF(ISNA(VLOOKUP($C55,'Ev 1'!$B$7:$G$100,6,FALSE)),"",VLOOKUP($C55,'Ev 1'!$B$7:$G$100,6,FALSE))</f>
        <v>56.9078947368421</v>
      </c>
      <c r="G55" s="95">
        <f>IF(ISNA(VLOOKUP($C55,'Ev 2'!$B$7:$G$100,6,FALSE)),"",VLOOKUP($C55,'Ev 2'!$B$7:$G$100,6,FALSE))</f>
        <v>0</v>
      </c>
      <c r="H55" s="95">
        <f>IF(ISNA(VLOOKUP($C55,'Ev 3'!$B$7:$G$100,6,FALSE)),"",VLOOKUP($C55,'Ev 3'!$B$7:$G$100,6,FALSE))</f>
        <v>37.52989408951144</v>
      </c>
      <c r="I55" s="95">
        <f>IF(ISNA(VLOOKUP($C55,'Ev 4'!$B$7:$G$100,6,FALSE)),"",VLOOKUP($C55,'Ev 4'!$B$7:$G$100,6,FALSE))</f>
      </c>
      <c r="J55" s="95">
        <f>IF(ISNA(VLOOKUP($C55,'Ev 5'!$B$7:$G$100,6,FALSE)),"",VLOOKUP($C55,'Ev 5'!$B$7:$G$100,6,FALSE))</f>
        <v>44.63726199084116</v>
      </c>
      <c r="K55" s="95">
        <f>IF(ISNA(VLOOKUP($C55,'Ev 6'!$B$7:$G$100,6,FALSE)),"",VLOOKUP($C55,'Ev 6'!$B$7:$G$100,6,FALSE))</f>
        <v>57.95613625758281</v>
      </c>
      <c r="L55" s="95">
        <f>IF(ISNA(VLOOKUP($C55,'Ev 7'!$B$7:$G$100,6,FALSE)),"",VLOOKUP($C55,'Ev 7'!$B$7:$G$100,6,FALSE))</f>
        <v>43.6404931862427</v>
      </c>
      <c r="M55" s="95">
        <f>IF(ISNA(VLOOKUP($C55,'Ev 8'!$B$7:$G$100,6,FALSE)),"",VLOOKUP($C55,'Ev 8'!$B$7:$G$100,6,FALSE))</f>
        <v>46.78689357378714</v>
      </c>
      <c r="N55" s="95">
        <f>IF(ISNA(VLOOKUP($C55,'Ev 9'!$B$7:$G$100,6,FALSE)),"",VLOOKUP($C55,'Ev 9'!$B$7:$G$100,6,FALSE))</f>
        <v>54.640151515151516</v>
      </c>
      <c r="O55" s="95">
        <f>IF(ISNA(VLOOKUP($C55,'Ev 10'!$B$7:$G$100,6,FALSE)),"",VLOOKUP($C55,'Ev 10'!$B$7:$G$100,6,FALSE))</f>
        <v>48.346757100466306</v>
      </c>
      <c r="P55" s="99">
        <f t="shared" si="12"/>
        <v>264.63783318382985</v>
      </c>
      <c r="U55" s="3">
        <f t="shared" si="13"/>
        <v>57.95613625758281</v>
      </c>
      <c r="V55" s="3">
        <f t="shared" si="14"/>
        <v>56.9078947368421</v>
      </c>
      <c r="W55" s="3">
        <f t="shared" si="15"/>
        <v>54.640151515151516</v>
      </c>
      <c r="X55" s="3">
        <f t="shared" si="16"/>
        <v>48.346757100466306</v>
      </c>
      <c r="Y55" s="3">
        <f t="shared" si="17"/>
        <v>46.78689357378714</v>
      </c>
      <c r="Z55" s="3">
        <f t="shared" si="18"/>
        <v>44.63726199084116</v>
      </c>
      <c r="AA55" s="3">
        <f t="shared" si="19"/>
        <v>43.6404931862427</v>
      </c>
      <c r="AB55" s="3">
        <f t="shared" si="20"/>
        <v>37.52989408951144</v>
      </c>
      <c r="AC55" s="3">
        <f t="shared" si="21"/>
        <v>0</v>
      </c>
      <c r="AD55" s="3">
        <f t="shared" si="22"/>
      </c>
    </row>
    <row r="56" spans="1:30" ht="12.75">
      <c r="A56" s="23" t="s">
        <v>11</v>
      </c>
      <c r="B56" s="24">
        <f t="shared" si="23"/>
        <v>4</v>
      </c>
      <c r="C56" s="32" t="s">
        <v>98</v>
      </c>
      <c r="D56" s="70" t="s">
        <v>85</v>
      </c>
      <c r="E56" s="70" t="s">
        <v>61</v>
      </c>
      <c r="F56" s="95">
        <f>IF(ISNA(VLOOKUP($C56,'Ev 1'!$B$7:$G$100,6,FALSE)),"",VLOOKUP($C56,'Ev 1'!$B$7:$G$100,6,FALSE))</f>
        <v>39.10488245931283</v>
      </c>
      <c r="G56" s="95">
        <f>IF(ISNA(VLOOKUP($C56,'Ev 2'!$B$7:$G$100,6,FALSE)),"",VLOOKUP($C56,'Ev 2'!$B$7:$G$100,6,FALSE))</f>
        <v>44.48675783278519</v>
      </c>
      <c r="H56" s="95">
        <f>IF(ISNA(VLOOKUP($C56,'Ev 3'!$B$7:$G$100,6,FALSE)),"",VLOOKUP($C56,'Ev 3'!$B$7:$G$100,6,FALSE))</f>
        <v>46.635533856930586</v>
      </c>
      <c r="I56" s="95">
        <f>IF(ISNA(VLOOKUP($C56,'Ev 4'!$B$7:$G$100,6,FALSE)),"",VLOOKUP($C56,'Ev 4'!$B$7:$G$100,6,FALSE))</f>
      </c>
      <c r="J56" s="95">
        <f>IF(ISNA(VLOOKUP($C56,'Ev 5'!$B$7:$G$100,6,FALSE)),"",VLOOKUP($C56,'Ev 5'!$B$7:$G$100,6,FALSE))</f>
        <v>46.16151545363908</v>
      </c>
      <c r="K56" s="95">
        <f>IF(ISNA(VLOOKUP($C56,'Ev 6'!$B$7:$G$100,6,FALSE)),"",VLOOKUP($C56,'Ev 6'!$B$7:$G$100,6,FALSE))</f>
        <v>51.599501454092234</v>
      </c>
      <c r="L56" s="95">
        <f>IF(ISNA(VLOOKUP($C56,'Ev 7'!$B$7:$G$100,6,FALSE)),"",VLOOKUP($C56,'Ev 7'!$B$7:$G$100,6,FALSE))</f>
        <v>51.73076923076923</v>
      </c>
      <c r="M56" s="95">
        <f>IF(ISNA(VLOOKUP($C56,'Ev 8'!$B$7:$G$100,6,FALSE)),"",VLOOKUP($C56,'Ev 8'!$B$7:$G$100,6,FALSE))</f>
        <v>46.397984886649866</v>
      </c>
      <c r="N56" s="95">
        <f>IF(ISNA(VLOOKUP($C56,'Ev 9'!$B$7:$G$100,6,FALSE)),"",VLOOKUP($C56,'Ev 9'!$B$7:$G$100,6,FALSE))</f>
        <v>54.77848101265823</v>
      </c>
      <c r="O56" s="95">
        <f>IF(ISNA(VLOOKUP($C56,'Ev 10'!$B$7:$G$100,6,FALSE)),"",VLOOKUP($C56,'Ev 10'!$B$7:$G$100,6,FALSE))</f>
      </c>
      <c r="P56" s="99">
        <f t="shared" si="12"/>
        <v>251.14227044110015</v>
      </c>
      <c r="U56" s="3">
        <f t="shared" si="13"/>
        <v>54.77848101265823</v>
      </c>
      <c r="V56" s="3">
        <f t="shared" si="14"/>
        <v>51.73076923076923</v>
      </c>
      <c r="W56" s="3">
        <f t="shared" si="15"/>
        <v>51.599501454092234</v>
      </c>
      <c r="X56" s="3">
        <f t="shared" si="16"/>
        <v>46.635533856930586</v>
      </c>
      <c r="Y56" s="3">
        <f t="shared" si="17"/>
        <v>46.397984886649866</v>
      </c>
      <c r="Z56" s="3">
        <f t="shared" si="18"/>
        <v>46.16151545363908</v>
      </c>
      <c r="AA56" s="3">
        <f t="shared" si="19"/>
        <v>44.48675783278519</v>
      </c>
      <c r="AB56" s="3">
        <f t="shared" si="20"/>
        <v>39.10488245931283</v>
      </c>
      <c r="AC56" s="3">
        <f t="shared" si="21"/>
      </c>
      <c r="AD56" s="3">
        <f t="shared" si="22"/>
      </c>
    </row>
    <row r="57" spans="1:30" ht="12.75">
      <c r="A57" s="23" t="s">
        <v>11</v>
      </c>
      <c r="B57" s="24">
        <f t="shared" si="23"/>
        <v>5</v>
      </c>
      <c r="C57" s="32" t="s">
        <v>140</v>
      </c>
      <c r="D57" s="70" t="s">
        <v>132</v>
      </c>
      <c r="E57" s="70" t="s">
        <v>61</v>
      </c>
      <c r="F57" s="95">
        <f>IF(ISNA(VLOOKUP($C57,'Ev 1'!$B$7:$G$100,6,FALSE)),"",VLOOKUP($C57,'Ev 1'!$B$7:$G$100,6,FALSE))</f>
      </c>
      <c r="G57" s="95">
        <f>IF(ISNA(VLOOKUP($C57,'Ev 2'!$B$7:$G$100,6,FALSE)),"",VLOOKUP($C57,'Ev 2'!$B$7:$G$100,6,FALSE))</f>
      </c>
      <c r="H57" s="95">
        <f>IF(ISNA(VLOOKUP($C57,'Ev 3'!$B$7:$G$100,6,FALSE)),"",VLOOKUP($C57,'Ev 3'!$B$7:$G$100,6,FALSE))</f>
        <v>60.35714285714286</v>
      </c>
      <c r="I57" s="95">
        <f>IF(ISNA(VLOOKUP($C57,'Ev 4'!$B$7:$G$100,6,FALSE)),"",VLOOKUP($C57,'Ev 4'!$B$7:$G$100,6,FALSE))</f>
      </c>
      <c r="J57" s="95">
        <f>IF(ISNA(VLOOKUP($C57,'Ev 5'!$B$7:$G$100,6,FALSE)),"",VLOOKUP($C57,'Ev 5'!$B$7:$G$100,6,FALSE))</f>
      </c>
      <c r="K57" s="95">
        <f>IF(ISNA(VLOOKUP($C57,'Ev 6'!$B$7:$G$100,6,FALSE)),"",VLOOKUP($C57,'Ev 6'!$B$7:$G$100,6,FALSE))</f>
        <v>72.37762237762237</v>
      </c>
      <c r="L57" s="95">
        <f>IF(ISNA(VLOOKUP($C57,'Ev 7'!$B$7:$G$100,6,FALSE)),"",VLOOKUP($C57,'Ev 7'!$B$7:$G$100,6,FALSE))</f>
      </c>
      <c r="M57" s="95">
        <f>IF(ISNA(VLOOKUP($C57,'Ev 8'!$B$7:$G$100,6,FALSE)),"",VLOOKUP($C57,'Ev 8'!$B$7:$G$100,6,FALSE))</f>
        <v>66.522210184182</v>
      </c>
      <c r="N57" s="95">
        <f>IF(ISNA(VLOOKUP($C57,'Ev 9'!$B$7:$G$100,6,FALSE)),"",VLOOKUP($C57,'Ev 9'!$B$7:$G$100,6,FALSE))</f>
      </c>
      <c r="O57" s="95">
        <f>IF(ISNA(VLOOKUP($C57,'Ev 10'!$B$7:$G$100,6,FALSE)),"",VLOOKUP($C57,'Ev 10'!$B$7:$G$100,6,FALSE))</f>
      </c>
      <c r="P57" s="99">
        <f t="shared" si="12"/>
        <v>199.25697541894723</v>
      </c>
      <c r="U57" s="3">
        <f t="shared" si="13"/>
        <v>72.37762237762237</v>
      </c>
      <c r="V57" s="3">
        <f t="shared" si="14"/>
        <v>66.522210184182</v>
      </c>
      <c r="W57" s="3">
        <f t="shared" si="15"/>
        <v>60.35714285714286</v>
      </c>
      <c r="X57" s="3">
        <f t="shared" si="16"/>
      </c>
      <c r="Y57" s="3">
        <f t="shared" si="17"/>
      </c>
      <c r="Z57" s="3">
        <f t="shared" si="18"/>
      </c>
      <c r="AA57" s="3">
        <f t="shared" si="19"/>
      </c>
      <c r="AB57" s="3">
        <f t="shared" si="20"/>
      </c>
      <c r="AC57" s="3">
        <f t="shared" si="21"/>
      </c>
      <c r="AD57" s="3">
        <f t="shared" si="22"/>
      </c>
    </row>
    <row r="58" spans="1:30" ht="12.75">
      <c r="A58" s="65" t="s">
        <v>11</v>
      </c>
      <c r="B58" s="24">
        <f t="shared" si="23"/>
        <v>6</v>
      </c>
      <c r="C58" s="23" t="s">
        <v>168</v>
      </c>
      <c r="D58" s="70" t="s">
        <v>85</v>
      </c>
      <c r="E58" s="70" t="s">
        <v>61</v>
      </c>
      <c r="F58" s="95">
        <f>IF(ISNA(VLOOKUP($C58,'Ev 1'!$B$7:$G$100,6,FALSE)),"",VLOOKUP($C58,'Ev 1'!$B$7:$G$100,6,FALSE))</f>
      </c>
      <c r="G58" s="95">
        <f>IF(ISNA(VLOOKUP($C58,'Ev 2'!$B$7:$G$100,6,FALSE)),"",VLOOKUP($C58,'Ev 2'!$B$7:$G$100,6,FALSE))</f>
      </c>
      <c r="H58" s="95">
        <f>IF(ISNA(VLOOKUP($C58,'Ev 3'!$B$7:$G$100,6,FALSE)),"",VLOOKUP($C58,'Ev 3'!$B$7:$G$100,6,FALSE))</f>
      </c>
      <c r="I58" s="95">
        <f>IF(ISNA(VLOOKUP($C58,'Ev 4'!$B$7:$G$100,6,FALSE)),"",VLOOKUP($C58,'Ev 4'!$B$7:$G$100,6,FALSE))</f>
      </c>
      <c r="J58" s="95">
        <f>IF(ISNA(VLOOKUP($C58,'Ev 5'!$B$7:$G$100,6,FALSE)),"",VLOOKUP($C58,'Ev 5'!$B$7:$G$100,6,FALSE))</f>
        <v>92.00198708395432</v>
      </c>
      <c r="K58" s="95">
        <f>IF(ISNA(VLOOKUP($C58,'Ev 6'!$B$7:$G$100,6,FALSE)),"",VLOOKUP($C58,'Ev 6'!$B$7:$G$100,6,FALSE))</f>
      </c>
      <c r="L58" s="95">
        <f>IF(ISNA(VLOOKUP($C58,'Ev 7'!$B$7:$G$100,6,FALSE)),"",VLOOKUP($C58,'Ev 7'!$B$7:$G$100,6,FALSE))</f>
        <v>84.16770963704631</v>
      </c>
      <c r="M58" s="95">
        <f>IF(ISNA(VLOOKUP($C58,'Ev 8'!$B$7:$G$100,6,FALSE)),"",VLOOKUP($C58,'Ev 8'!$B$7:$G$100,6,FALSE))</f>
      </c>
      <c r="N58" s="95">
        <f>IF(ISNA(VLOOKUP($C58,'Ev 9'!$B$7:$G$100,6,FALSE)),"",VLOOKUP($C58,'Ev 9'!$B$7:$G$100,6,FALSE))</f>
      </c>
      <c r="O58" s="95">
        <f>IF(ISNA(VLOOKUP($C58,'Ev 10'!$B$7:$G$100,6,FALSE)),"",VLOOKUP($C58,'Ev 10'!$B$7:$G$100,6,FALSE))</f>
      </c>
      <c r="P58" s="99">
        <f t="shared" si="12"/>
        <v>176.16969672100063</v>
      </c>
      <c r="U58" s="3">
        <f t="shared" si="13"/>
        <v>92.00198708395432</v>
      </c>
      <c r="V58" s="3">
        <f t="shared" si="14"/>
        <v>84.16770963704631</v>
      </c>
      <c r="W58" s="3">
        <f t="shared" si="15"/>
      </c>
      <c r="X58" s="3">
        <f t="shared" si="16"/>
      </c>
      <c r="Y58" s="3">
        <f t="shared" si="17"/>
      </c>
      <c r="Z58" s="3">
        <f t="shared" si="18"/>
      </c>
      <c r="AA58" s="3">
        <f t="shared" si="19"/>
      </c>
      <c r="AB58" s="3">
        <f t="shared" si="20"/>
      </c>
      <c r="AC58" s="3">
        <f t="shared" si="21"/>
      </c>
      <c r="AD58" s="3">
        <f t="shared" si="22"/>
      </c>
    </row>
    <row r="59" spans="1:30" ht="12.75">
      <c r="A59" s="23" t="s">
        <v>11</v>
      </c>
      <c r="B59" s="24">
        <f t="shared" si="23"/>
        <v>7</v>
      </c>
      <c r="C59" s="32" t="s">
        <v>116</v>
      </c>
      <c r="D59" s="70" t="s">
        <v>85</v>
      </c>
      <c r="E59" s="70" t="s">
        <v>72</v>
      </c>
      <c r="F59" s="95">
        <f>IF(ISNA(VLOOKUP($C59,'Ev 1'!$B$7:$G$100,6,FALSE)),"",VLOOKUP($C59,'Ev 1'!$B$7:$G$100,6,FALSE))</f>
      </c>
      <c r="G59" s="95">
        <f>IF(ISNA(VLOOKUP($C59,'Ev 2'!$B$7:$G$100,6,FALSE)),"",VLOOKUP($C59,'Ev 2'!$B$7:$G$100,6,FALSE))</f>
        <v>58.689198447134046</v>
      </c>
      <c r="H59" s="95">
        <f>IF(ISNA(VLOOKUP($C59,'Ev 3'!$B$7:$G$100,6,FALSE)),"",VLOOKUP($C59,'Ev 3'!$B$7:$G$100,6,FALSE))</f>
        <v>54.43508424182358</v>
      </c>
      <c r="I59" s="95">
        <f>IF(ISNA(VLOOKUP($C59,'Ev 4'!$B$7:$G$100,6,FALSE)),"",VLOOKUP($C59,'Ev 4'!$B$7:$G$100,6,FALSE))</f>
      </c>
      <c r="J59" s="95">
        <f>IF(ISNA(VLOOKUP($C59,'Ev 5'!$B$7:$G$100,6,FALSE)),"",VLOOKUP($C59,'Ev 5'!$B$7:$G$100,6,FALSE))</f>
        <v>50.43572984749455</v>
      </c>
      <c r="K59" s="95">
        <f>IF(ISNA(VLOOKUP($C59,'Ev 6'!$B$7:$G$100,6,FALSE)),"",VLOOKUP($C59,'Ev 6'!$B$7:$G$100,6,FALSE))</f>
      </c>
      <c r="L59" s="95">
        <f>IF(ISNA(VLOOKUP($C59,'Ev 7'!$B$7:$G$100,6,FALSE)),"",VLOOKUP($C59,'Ev 7'!$B$7:$G$100,6,FALSE))</f>
      </c>
      <c r="M59" s="95">
        <f>IF(ISNA(VLOOKUP($C59,'Ev 8'!$B$7:$G$100,6,FALSE)),"",VLOOKUP($C59,'Ev 8'!$B$7:$G$100,6,FALSE))</f>
      </c>
      <c r="N59" s="95">
        <f>IF(ISNA(VLOOKUP($C59,'Ev 9'!$B$7:$G$100,6,FALSE)),"",VLOOKUP($C59,'Ev 9'!$B$7:$G$100,6,FALSE))</f>
      </c>
      <c r="O59" s="95">
        <f>IF(ISNA(VLOOKUP($C59,'Ev 10'!$B$7:$G$100,6,FALSE)),"",VLOOKUP($C59,'Ev 10'!$B$7:$G$100,6,FALSE))</f>
      </c>
      <c r="P59" s="99">
        <f t="shared" si="12"/>
        <v>163.56001253645218</v>
      </c>
      <c r="U59" s="3">
        <f t="shared" si="13"/>
        <v>58.689198447134046</v>
      </c>
      <c r="V59" s="3">
        <f t="shared" si="14"/>
        <v>54.43508424182358</v>
      </c>
      <c r="W59" s="3">
        <f t="shared" si="15"/>
        <v>50.43572984749455</v>
      </c>
      <c r="X59" s="3">
        <f t="shared" si="16"/>
      </c>
      <c r="Y59" s="3">
        <f t="shared" si="17"/>
      </c>
      <c r="Z59" s="3">
        <f t="shared" si="18"/>
      </c>
      <c r="AA59" s="3">
        <f t="shared" si="19"/>
      </c>
      <c r="AB59" s="3">
        <f t="shared" si="20"/>
      </c>
      <c r="AC59" s="3">
        <f t="shared" si="21"/>
      </c>
      <c r="AD59" s="3">
        <f t="shared" si="22"/>
      </c>
    </row>
    <row r="60" spans="1:30" ht="12.75">
      <c r="A60" s="23" t="s">
        <v>11</v>
      </c>
      <c r="B60" s="24">
        <f t="shared" si="23"/>
        <v>8</v>
      </c>
      <c r="C60" s="32" t="s">
        <v>126</v>
      </c>
      <c r="D60" s="70" t="s">
        <v>85</v>
      </c>
      <c r="E60" s="70" t="s">
        <v>72</v>
      </c>
      <c r="F60" s="95">
        <f>IF(ISNA(VLOOKUP($C60,'Ev 1'!$B$7:$G$100,6,FALSE)),"",VLOOKUP($C60,'Ev 1'!$B$7:$G$100,6,FALSE))</f>
      </c>
      <c r="G60" s="95">
        <f>IF(ISNA(VLOOKUP($C60,'Ev 2'!$B$7:$G$100,6,FALSE)),"",VLOOKUP($C60,'Ev 2'!$B$7:$G$100,6,FALSE))</f>
        <v>0</v>
      </c>
      <c r="H60" s="95">
        <f>IF(ISNA(VLOOKUP($C60,'Ev 3'!$B$7:$G$100,6,FALSE)),"",VLOOKUP($C60,'Ev 3'!$B$7:$G$100,6,FALSE))</f>
        <v>73.6506872276232</v>
      </c>
      <c r="I60" s="95">
        <f>IF(ISNA(VLOOKUP($C60,'Ev 4'!$B$7:$G$100,6,FALSE)),"",VLOOKUP($C60,'Ev 4'!$B$7:$G$100,6,FALSE))</f>
      </c>
      <c r="J60" s="95">
        <f>IF(ISNA(VLOOKUP($C60,'Ev 5'!$B$7:$G$100,6,FALSE)),"",VLOOKUP($C60,'Ev 5'!$B$7:$G$100,6,FALSE))</f>
        <v>88.40095465393797</v>
      </c>
      <c r="K60" s="95">
        <f>IF(ISNA(VLOOKUP($C60,'Ev 6'!$B$7:$G$100,6,FALSE)),"",VLOOKUP($C60,'Ev 6'!$B$7:$G$100,6,FALSE))</f>
      </c>
      <c r="L60" s="95">
        <f>IF(ISNA(VLOOKUP($C60,'Ev 7'!$B$7:$G$100,6,FALSE)),"",VLOOKUP($C60,'Ev 7'!$B$7:$G$100,6,FALSE))</f>
      </c>
      <c r="M60" s="95">
        <f>IF(ISNA(VLOOKUP($C60,'Ev 8'!$B$7:$G$100,6,FALSE)),"",VLOOKUP($C60,'Ev 8'!$B$7:$G$100,6,FALSE))</f>
      </c>
      <c r="N60" s="95">
        <f>IF(ISNA(VLOOKUP($C60,'Ev 9'!$B$7:$G$100,6,FALSE)),"",VLOOKUP($C60,'Ev 9'!$B$7:$G$100,6,FALSE))</f>
      </c>
      <c r="O60" s="95">
        <f>IF(ISNA(VLOOKUP($C60,'Ev 10'!$B$7:$G$100,6,FALSE)),"",VLOOKUP($C60,'Ev 10'!$B$7:$G$100,6,FALSE))</f>
      </c>
      <c r="P60" s="99">
        <f t="shared" si="12"/>
        <v>162.05164188156118</v>
      </c>
      <c r="U60" s="3">
        <f t="shared" si="13"/>
        <v>88.40095465393797</v>
      </c>
      <c r="V60" s="3">
        <f t="shared" si="14"/>
        <v>73.6506872276232</v>
      </c>
      <c r="W60" s="3">
        <f t="shared" si="15"/>
        <v>0</v>
      </c>
      <c r="X60" s="3">
        <f t="shared" si="16"/>
      </c>
      <c r="Y60" s="3">
        <f t="shared" si="17"/>
      </c>
      <c r="Z60" s="3">
        <f t="shared" si="18"/>
      </c>
      <c r="AA60" s="3">
        <f t="shared" si="19"/>
      </c>
      <c r="AB60" s="3">
        <f t="shared" si="20"/>
      </c>
      <c r="AC60" s="3">
        <f t="shared" si="21"/>
      </c>
      <c r="AD60" s="3">
        <f t="shared" si="22"/>
      </c>
    </row>
    <row r="61" spans="1:30" ht="12.75">
      <c r="A61" s="23" t="s">
        <v>11</v>
      </c>
      <c r="B61" s="24">
        <f t="shared" si="23"/>
        <v>9</v>
      </c>
      <c r="C61" s="32" t="s">
        <v>90</v>
      </c>
      <c r="D61" s="70" t="s">
        <v>91</v>
      </c>
      <c r="E61" s="70" t="s">
        <v>61</v>
      </c>
      <c r="F61" s="95">
        <f>IF(ISNA(VLOOKUP($C61,'Ev 1'!$B$7:$G$100,6,FALSE)),"",VLOOKUP($C61,'Ev 1'!$B$7:$G$100,6,FALSE))</f>
        <v>49.050184292599944</v>
      </c>
      <c r="G61" s="95">
        <f>IF(ISNA(VLOOKUP($C61,'Ev 2'!$B$7:$G$100,6,FALSE)),"",VLOOKUP($C61,'Ev 2'!$B$7:$G$100,6,FALSE))</f>
      </c>
      <c r="H61" s="95">
        <f>IF(ISNA(VLOOKUP($C61,'Ev 3'!$B$7:$G$100,6,FALSE)),"",VLOOKUP($C61,'Ev 3'!$B$7:$G$100,6,FALSE))</f>
      </c>
      <c r="I61" s="95">
        <f>IF(ISNA(VLOOKUP($C61,'Ev 4'!$B$7:$G$100,6,FALSE)),"",VLOOKUP($C61,'Ev 4'!$B$7:$G$100,6,FALSE))</f>
      </c>
      <c r="J61" s="95">
        <f>IF(ISNA(VLOOKUP($C61,'Ev 5'!$B$7:$G$100,6,FALSE)),"",VLOOKUP($C61,'Ev 5'!$B$7:$G$100,6,FALSE))</f>
        <v>37.43683040226401</v>
      </c>
      <c r="K61" s="95">
        <f>IF(ISNA(VLOOKUP($C61,'Ev 6'!$B$7:$G$100,6,FALSE)),"",VLOOKUP($C61,'Ev 6'!$B$7:$G$100,6,FALSE))</f>
        <v>59.17103382563125</v>
      </c>
      <c r="L61" s="95">
        <f>IF(ISNA(VLOOKUP($C61,'Ev 7'!$B$7:$G$100,6,FALSE)),"",VLOOKUP($C61,'Ev 7'!$B$7:$G$100,6,FALSE))</f>
      </c>
      <c r="M61" s="95">
        <f>IF(ISNA(VLOOKUP($C61,'Ev 8'!$B$7:$G$100,6,FALSE)),"",VLOOKUP($C61,'Ev 8'!$B$7:$G$100,6,FALSE))</f>
      </c>
      <c r="N61" s="95">
        <f>IF(ISNA(VLOOKUP($C61,'Ev 9'!$B$7:$G$100,6,FALSE)),"",VLOOKUP($C61,'Ev 9'!$B$7:$G$100,6,FALSE))</f>
      </c>
      <c r="O61" s="95">
        <f>IF(ISNA(VLOOKUP($C61,'Ev 10'!$B$7:$G$100,6,FALSE)),"",VLOOKUP($C61,'Ev 10'!$B$7:$G$100,6,FALSE))</f>
      </c>
      <c r="P61" s="99">
        <f t="shared" si="12"/>
        <v>145.65804852049519</v>
      </c>
      <c r="U61" s="3">
        <f t="shared" si="13"/>
        <v>59.17103382563125</v>
      </c>
      <c r="V61" s="3">
        <f t="shared" si="14"/>
        <v>49.050184292599944</v>
      </c>
      <c r="W61" s="3">
        <f t="shared" si="15"/>
        <v>37.43683040226401</v>
      </c>
      <c r="X61" s="3">
        <f t="shared" si="16"/>
      </c>
      <c r="Y61" s="3">
        <f t="shared" si="17"/>
      </c>
      <c r="Z61" s="3">
        <f t="shared" si="18"/>
      </c>
      <c r="AA61" s="3">
        <f t="shared" si="19"/>
      </c>
      <c r="AB61" s="3">
        <f t="shared" si="20"/>
      </c>
      <c r="AC61" s="3">
        <f t="shared" si="21"/>
      </c>
      <c r="AD61" s="3">
        <f t="shared" si="22"/>
      </c>
    </row>
    <row r="62" spans="1:30" ht="12.75">
      <c r="A62" s="23" t="s">
        <v>11</v>
      </c>
      <c r="B62" s="24">
        <f t="shared" si="23"/>
        <v>10</v>
      </c>
      <c r="C62" s="32" t="s">
        <v>75</v>
      </c>
      <c r="D62" s="70" t="s">
        <v>76</v>
      </c>
      <c r="E62" s="70" t="s">
        <v>61</v>
      </c>
      <c r="F62" s="95">
        <f>IF(ISNA(VLOOKUP($C62,'Ev 1'!$B$7:$G$100,6,FALSE)),"",VLOOKUP($C62,'Ev 1'!$B$7:$G$100,6,FALSE))</f>
        <v>71.36963696369637</v>
      </c>
      <c r="G62" s="95">
        <f>IF(ISNA(VLOOKUP($C62,'Ev 2'!$B$7:$G$100,6,FALSE)),"",VLOOKUP($C62,'Ev 2'!$B$7:$G$100,6,FALSE))</f>
      </c>
      <c r="H62" s="95">
        <f>IF(ISNA(VLOOKUP($C62,'Ev 3'!$B$7:$G$100,6,FALSE)),"",VLOOKUP($C62,'Ev 3'!$B$7:$G$100,6,FALSE))</f>
      </c>
      <c r="I62" s="95">
        <f>IF(ISNA(VLOOKUP($C62,'Ev 4'!$B$7:$G$100,6,FALSE)),"",VLOOKUP($C62,'Ev 4'!$B$7:$G$100,6,FALSE))</f>
      </c>
      <c r="J62" s="95">
        <f>IF(ISNA(VLOOKUP($C62,'Ev 5'!$B$7:$G$100,6,FALSE)),"",VLOOKUP($C62,'Ev 5'!$B$7:$G$100,6,FALSE))</f>
        <v>58.8496981251986</v>
      </c>
      <c r="K62" s="95">
        <f>IF(ISNA(VLOOKUP($C62,'Ev 6'!$B$7:$G$100,6,FALSE)),"",VLOOKUP($C62,'Ev 6'!$B$7:$G$100,6,FALSE))</f>
      </c>
      <c r="L62" s="95">
        <f>IF(ISNA(VLOOKUP($C62,'Ev 7'!$B$7:$G$100,6,FALSE)),"",VLOOKUP($C62,'Ev 7'!$B$7:$G$100,6,FALSE))</f>
      </c>
      <c r="M62" s="95">
        <f>IF(ISNA(VLOOKUP($C62,'Ev 8'!$B$7:$G$100,6,FALSE)),"",VLOOKUP($C62,'Ev 8'!$B$7:$G$100,6,FALSE))</f>
      </c>
      <c r="N62" s="95">
        <f>IF(ISNA(VLOOKUP($C62,'Ev 9'!$B$7:$G$100,6,FALSE)),"",VLOOKUP($C62,'Ev 9'!$B$7:$G$100,6,FALSE))</f>
      </c>
      <c r="O62" s="95">
        <f>IF(ISNA(VLOOKUP($C62,'Ev 10'!$B$7:$G$100,6,FALSE)),"",VLOOKUP($C62,'Ev 10'!$B$7:$G$100,6,FALSE))</f>
      </c>
      <c r="P62" s="99">
        <f t="shared" si="12"/>
        <v>130.21933508889498</v>
      </c>
      <c r="U62" s="3">
        <f t="shared" si="13"/>
        <v>71.36963696369637</v>
      </c>
      <c r="V62" s="3">
        <f t="shared" si="14"/>
        <v>58.8496981251986</v>
      </c>
      <c r="W62" s="3">
        <f t="shared" si="15"/>
      </c>
      <c r="X62" s="3">
        <f t="shared" si="16"/>
      </c>
      <c r="Y62" s="3">
        <f t="shared" si="17"/>
      </c>
      <c r="Z62" s="3">
        <f t="shared" si="18"/>
      </c>
      <c r="AA62" s="3">
        <f t="shared" si="19"/>
      </c>
      <c r="AB62" s="3">
        <f t="shared" si="20"/>
      </c>
      <c r="AC62" s="3">
        <f t="shared" si="21"/>
      </c>
      <c r="AD62" s="3">
        <f t="shared" si="22"/>
      </c>
    </row>
    <row r="63" spans="1:30" ht="12.75">
      <c r="A63" s="65" t="s">
        <v>11</v>
      </c>
      <c r="B63" s="24">
        <f t="shared" si="23"/>
        <v>11</v>
      </c>
      <c r="C63" s="32" t="s">
        <v>209</v>
      </c>
      <c r="D63" s="70" t="s">
        <v>121</v>
      </c>
      <c r="E63" s="70" t="s">
        <v>72</v>
      </c>
      <c r="F63" s="95">
        <f>IF(ISNA(VLOOKUP($C63,'Ev 1'!$B$7:$G$100,6,FALSE)),"",VLOOKUP($C63,'Ev 1'!$B$7:$G$100,6,FALSE))</f>
      </c>
      <c r="G63" s="95">
        <f>IF(ISNA(VLOOKUP($C63,'Ev 2'!$B$7:$G$100,6,FALSE)),"",VLOOKUP($C63,'Ev 2'!$B$7:$G$100,6,FALSE))</f>
      </c>
      <c r="H63" s="95">
        <f>IF(ISNA(VLOOKUP($C63,'Ev 3'!$B$7:$G$100,6,FALSE)),"",VLOOKUP($C63,'Ev 3'!$B$7:$G$100,6,FALSE))</f>
      </c>
      <c r="I63" s="95">
        <f>IF(ISNA(VLOOKUP($C63,'Ev 4'!$B$7:$G$100,6,FALSE)),"",VLOOKUP($C63,'Ev 4'!$B$7:$G$100,6,FALSE))</f>
      </c>
      <c r="J63" s="95">
        <f>IF(ISNA(VLOOKUP($C63,'Ev 5'!$B$7:$G$100,6,FALSE)),"",VLOOKUP($C63,'Ev 5'!$B$7:$G$100,6,FALSE))</f>
      </c>
      <c r="K63" s="95">
        <f>IF(ISNA(VLOOKUP($C63,'Ev 6'!$B$7:$G$100,6,FALSE)),"",VLOOKUP($C63,'Ev 6'!$B$7:$G$100,6,FALSE))</f>
        <v>65.85365853658536</v>
      </c>
      <c r="L63" s="95">
        <f>IF(ISNA(VLOOKUP($C63,'Ev 7'!$B$7:$G$100,6,FALSE)),"",VLOOKUP($C63,'Ev 7'!$B$7:$G$100,6,FALSE))</f>
      </c>
      <c r="M63" s="95">
        <f>IF(ISNA(VLOOKUP($C63,'Ev 8'!$B$7:$G$100,6,FALSE)),"",VLOOKUP($C63,'Ev 8'!$B$7:$G$100,6,FALSE))</f>
        <v>53.42227378190254</v>
      </c>
      <c r="N63" s="95">
        <f>IF(ISNA(VLOOKUP($C63,'Ev 9'!$B$7:$G$100,6,FALSE)),"",VLOOKUP($C63,'Ev 9'!$B$7:$G$100,6,FALSE))</f>
      </c>
      <c r="O63" s="95">
        <f>IF(ISNA(VLOOKUP($C63,'Ev 10'!$B$7:$G$100,6,FALSE)),"",VLOOKUP($C63,'Ev 10'!$B$7:$G$100,6,FALSE))</f>
      </c>
      <c r="P63" s="99">
        <f t="shared" si="12"/>
        <v>119.27593231848789</v>
      </c>
      <c r="U63" s="3">
        <f t="shared" si="13"/>
        <v>65.85365853658536</v>
      </c>
      <c r="V63" s="3">
        <f t="shared" si="14"/>
        <v>53.42227378190254</v>
      </c>
      <c r="W63" s="3">
        <f t="shared" si="15"/>
      </c>
      <c r="X63" s="3">
        <f t="shared" si="16"/>
      </c>
      <c r="Y63" s="3">
        <f t="shared" si="17"/>
      </c>
      <c r="Z63" s="3">
        <f t="shared" si="18"/>
      </c>
      <c r="AA63" s="3">
        <f t="shared" si="19"/>
      </c>
      <c r="AB63" s="3">
        <f t="shared" si="20"/>
      </c>
      <c r="AC63" s="3">
        <f t="shared" si="21"/>
      </c>
      <c r="AD63" s="3">
        <f t="shared" si="22"/>
      </c>
    </row>
    <row r="64" spans="1:30" ht="12.75">
      <c r="A64" s="23" t="s">
        <v>11</v>
      </c>
      <c r="B64" s="24">
        <f t="shared" si="23"/>
        <v>12</v>
      </c>
      <c r="C64" s="32" t="s">
        <v>120</v>
      </c>
      <c r="D64" s="70" t="s">
        <v>121</v>
      </c>
      <c r="E64" s="70" t="s">
        <v>61</v>
      </c>
      <c r="F64" s="95">
        <f>IF(ISNA(VLOOKUP($C64,'Ev 1'!$B$7:$G$100,6,FALSE)),"",VLOOKUP($C64,'Ev 1'!$B$7:$G$100,6,FALSE))</f>
      </c>
      <c r="G64" s="95">
        <f>IF(ISNA(VLOOKUP($C64,'Ev 2'!$B$7:$G$100,6,FALSE)),"",VLOOKUP($C64,'Ev 2'!$B$7:$G$100,6,FALSE))</f>
        <v>54.09387497368975</v>
      </c>
      <c r="H64" s="95">
        <f>IF(ISNA(VLOOKUP($C64,'Ev 3'!$B$7:$G$100,6,FALSE)),"",VLOOKUP($C64,'Ev 3'!$B$7:$G$100,6,FALSE))</f>
      </c>
      <c r="I64" s="95">
        <f>IF(ISNA(VLOOKUP($C64,'Ev 4'!$B$7:$G$100,6,FALSE)),"",VLOOKUP($C64,'Ev 4'!$B$7:$G$100,6,FALSE))</f>
      </c>
      <c r="J64" s="95">
        <f>IF(ISNA(VLOOKUP($C64,'Ev 5'!$B$7:$G$100,6,FALSE)),"",VLOOKUP($C64,'Ev 5'!$B$7:$G$100,6,FALSE))</f>
      </c>
      <c r="K64" s="95">
        <f>IF(ISNA(VLOOKUP($C64,'Ev 6'!$B$7:$G$100,6,FALSE)),"",VLOOKUP($C64,'Ev 6'!$B$7:$G$100,6,FALSE))</f>
      </c>
      <c r="L64" s="95">
        <f>IF(ISNA(VLOOKUP($C64,'Ev 7'!$B$7:$G$100,6,FALSE)),"",VLOOKUP($C64,'Ev 7'!$B$7:$G$100,6,FALSE))</f>
        <v>54.343434343434346</v>
      </c>
      <c r="M64" s="95">
        <f>IF(ISNA(VLOOKUP($C64,'Ev 8'!$B$7:$G$100,6,FALSE)),"",VLOOKUP($C64,'Ev 8'!$B$7:$G$100,6,FALSE))</f>
      </c>
      <c r="N64" s="95">
        <f>IF(ISNA(VLOOKUP($C64,'Ev 9'!$B$7:$G$100,6,FALSE)),"",VLOOKUP($C64,'Ev 9'!$B$7:$G$100,6,FALSE))</f>
      </c>
      <c r="O64" s="95">
        <f>IF(ISNA(VLOOKUP($C64,'Ev 10'!$B$7:$G$100,6,FALSE)),"",VLOOKUP($C64,'Ev 10'!$B$7:$G$100,6,FALSE))</f>
      </c>
      <c r="P64" s="99">
        <f t="shared" si="12"/>
        <v>108.43730931712409</v>
      </c>
      <c r="U64" s="3">
        <f t="shared" si="13"/>
        <v>54.343434343434346</v>
      </c>
      <c r="V64" s="3">
        <f t="shared" si="14"/>
        <v>54.09387497368975</v>
      </c>
      <c r="W64" s="3">
        <f t="shared" si="15"/>
      </c>
      <c r="X64" s="3">
        <f t="shared" si="16"/>
      </c>
      <c r="Y64" s="3">
        <f t="shared" si="17"/>
      </c>
      <c r="Z64" s="3">
        <f t="shared" si="18"/>
      </c>
      <c r="AA64" s="3">
        <f t="shared" si="19"/>
      </c>
      <c r="AB64" s="3">
        <f t="shared" si="20"/>
      </c>
      <c r="AC64" s="3">
        <f t="shared" si="21"/>
      </c>
      <c r="AD64" s="3">
        <f t="shared" si="22"/>
      </c>
    </row>
    <row r="65" spans="1:30" ht="12.75">
      <c r="A65" s="23" t="s">
        <v>11</v>
      </c>
      <c r="B65" s="24">
        <f t="shared" si="23"/>
        <v>13</v>
      </c>
      <c r="C65" s="23" t="s">
        <v>131</v>
      </c>
      <c r="D65" s="70" t="s">
        <v>132</v>
      </c>
      <c r="E65" s="70" t="s">
        <v>61</v>
      </c>
      <c r="F65" s="95">
        <f>IF(ISNA(VLOOKUP($C65,'Ev 1'!$B$7:$G$100,6,FALSE)),"",VLOOKUP($C65,'Ev 1'!$B$7:$G$100,6,FALSE))</f>
      </c>
      <c r="G65" s="95">
        <f>IF(ISNA(VLOOKUP($C65,'Ev 2'!$B$7:$G$100,6,FALSE)),"",VLOOKUP($C65,'Ev 2'!$B$7:$G$100,6,FALSE))</f>
        <v>38.23835738729356</v>
      </c>
      <c r="H65" s="95">
        <f>IF(ISNA(VLOOKUP($C65,'Ev 3'!$B$7:$G$100,6,FALSE)),"",VLOOKUP($C65,'Ev 3'!$B$7:$G$100,6,FALSE))</f>
      </c>
      <c r="I65" s="95">
        <f>IF(ISNA(VLOOKUP($C65,'Ev 4'!$B$7:$G$100,6,FALSE)),"",VLOOKUP($C65,'Ev 4'!$B$7:$G$100,6,FALSE))</f>
      </c>
      <c r="J65" s="95">
        <f>IF(ISNA(VLOOKUP($C65,'Ev 5'!$B$7:$G$100,6,FALSE)),"",VLOOKUP($C65,'Ev 5'!$B$7:$G$100,6,FALSE))</f>
      </c>
      <c r="K65" s="95">
        <f>IF(ISNA(VLOOKUP($C65,'Ev 6'!$B$7:$G$100,6,FALSE)),"",VLOOKUP($C65,'Ev 6'!$B$7:$G$100,6,FALSE))</f>
      </c>
      <c r="L65" s="95">
        <f>IF(ISNA(VLOOKUP($C65,'Ev 7'!$B$7:$G$100,6,FALSE)),"",VLOOKUP($C65,'Ev 7'!$B$7:$G$100,6,FALSE))</f>
      </c>
      <c r="M65" s="95">
        <f>IF(ISNA(VLOOKUP($C65,'Ev 8'!$B$7:$G$100,6,FALSE)),"",VLOOKUP($C65,'Ev 8'!$B$7:$G$100,6,FALSE))</f>
        <v>58.14393939393939</v>
      </c>
      <c r="N65" s="95">
        <f>IF(ISNA(VLOOKUP($C65,'Ev 9'!$B$7:$G$100,6,FALSE)),"",VLOOKUP($C65,'Ev 9'!$B$7:$G$100,6,FALSE))</f>
      </c>
      <c r="O65" s="95">
        <f>IF(ISNA(VLOOKUP($C65,'Ev 10'!$B$7:$G$100,6,FALSE)),"",VLOOKUP($C65,'Ev 10'!$B$7:$G$100,6,FALSE))</f>
      </c>
      <c r="P65" s="99">
        <f t="shared" si="12"/>
        <v>96.38229678123295</v>
      </c>
      <c r="U65" s="3">
        <f t="shared" si="13"/>
        <v>58.14393939393939</v>
      </c>
      <c r="V65" s="3">
        <f t="shared" si="14"/>
        <v>38.23835738729356</v>
      </c>
      <c r="W65" s="3">
        <f t="shared" si="15"/>
      </c>
      <c r="X65" s="3">
        <f t="shared" si="16"/>
      </c>
      <c r="Y65" s="3">
        <f t="shared" si="17"/>
      </c>
      <c r="Z65" s="3">
        <f t="shared" si="18"/>
      </c>
      <c r="AA65" s="3">
        <f t="shared" si="19"/>
      </c>
      <c r="AB65" s="3">
        <f t="shared" si="20"/>
      </c>
      <c r="AC65" s="3">
        <f t="shared" si="21"/>
      </c>
      <c r="AD65" s="3">
        <f t="shared" si="22"/>
      </c>
    </row>
    <row r="66" spans="1:30" ht="12.75">
      <c r="A66" s="65" t="s">
        <v>11</v>
      </c>
      <c r="B66" s="24">
        <f t="shared" si="23"/>
        <v>14</v>
      </c>
      <c r="C66" s="23" t="s">
        <v>218</v>
      </c>
      <c r="D66" s="70" t="s">
        <v>76</v>
      </c>
      <c r="E66" s="70" t="s">
        <v>61</v>
      </c>
      <c r="F66" s="95">
        <f>IF(ISNA(VLOOKUP($C66,'Ev 1'!$B$7:$G$100,6,FALSE)),"",VLOOKUP($C66,'Ev 1'!$B$7:$G$100,6,FALSE))</f>
      </c>
      <c r="G66" s="95">
        <f>IF(ISNA(VLOOKUP($C66,'Ev 2'!$B$7:$G$100,6,FALSE)),"",VLOOKUP($C66,'Ev 2'!$B$7:$G$100,6,FALSE))</f>
      </c>
      <c r="H66" s="95">
        <f>IF(ISNA(VLOOKUP($C66,'Ev 3'!$B$7:$G$100,6,FALSE)),"",VLOOKUP($C66,'Ev 3'!$B$7:$G$100,6,FALSE))</f>
      </c>
      <c r="I66" s="95">
        <f>IF(ISNA(VLOOKUP($C66,'Ev 4'!$B$7:$G$100,6,FALSE)),"",VLOOKUP($C66,'Ev 4'!$B$7:$G$100,6,FALSE))</f>
      </c>
      <c r="J66" s="95">
        <f>IF(ISNA(VLOOKUP($C66,'Ev 5'!$B$7:$G$100,6,FALSE)),"",VLOOKUP($C66,'Ev 5'!$B$7:$G$100,6,FALSE))</f>
      </c>
      <c r="K66" s="95">
        <f>IF(ISNA(VLOOKUP($C66,'Ev 6'!$B$7:$G$100,6,FALSE)),"",VLOOKUP($C66,'Ev 6'!$B$7:$G$100,6,FALSE))</f>
        <v>50.12106537530266</v>
      </c>
      <c r="L66" s="95">
        <f>IF(ISNA(VLOOKUP($C66,'Ev 7'!$B$7:$G$100,6,FALSE)),"",VLOOKUP($C66,'Ev 7'!$B$7:$G$100,6,FALSE))</f>
      </c>
      <c r="M66" s="95">
        <f>IF(ISNA(VLOOKUP($C66,'Ev 8'!$B$7:$G$100,6,FALSE)),"",VLOOKUP($C66,'Ev 8'!$B$7:$G$100,6,FALSE))</f>
      </c>
      <c r="N66" s="95">
        <f>IF(ISNA(VLOOKUP($C66,'Ev 9'!$B$7:$G$100,6,FALSE)),"",VLOOKUP($C66,'Ev 9'!$B$7:$G$100,6,FALSE))</f>
        <v>40.246454312950476</v>
      </c>
      <c r="O66" s="95">
        <f>IF(ISNA(VLOOKUP($C66,'Ev 10'!$B$7:$G$100,6,FALSE)),"",VLOOKUP($C66,'Ev 10'!$B$7:$G$100,6,FALSE))</f>
      </c>
      <c r="P66" s="99">
        <f t="shared" si="12"/>
        <v>90.36751968825314</v>
      </c>
      <c r="U66" s="3">
        <f t="shared" si="13"/>
        <v>50.12106537530266</v>
      </c>
      <c r="V66" s="3">
        <f t="shared" si="14"/>
        <v>40.246454312950476</v>
      </c>
      <c r="W66" s="3">
        <f t="shared" si="15"/>
      </c>
      <c r="X66" s="3">
        <f t="shared" si="16"/>
      </c>
      <c r="Y66" s="3">
        <f t="shared" si="17"/>
      </c>
      <c r="Z66" s="3">
        <f t="shared" si="18"/>
      </c>
      <c r="AA66" s="3">
        <f t="shared" si="19"/>
      </c>
      <c r="AB66" s="3">
        <f t="shared" si="20"/>
      </c>
      <c r="AC66" s="3">
        <f t="shared" si="21"/>
      </c>
      <c r="AD66" s="3">
        <f t="shared" si="22"/>
      </c>
    </row>
    <row r="67" spans="1:30" ht="12.75">
      <c r="A67" s="23" t="s">
        <v>11</v>
      </c>
      <c r="B67" s="24">
        <f t="shared" si="23"/>
        <v>15</v>
      </c>
      <c r="C67" s="23" t="s">
        <v>146</v>
      </c>
      <c r="D67" s="70" t="s">
        <v>147</v>
      </c>
      <c r="E67" s="70" t="s">
        <v>61</v>
      </c>
      <c r="F67" s="95">
        <f>IF(ISNA(VLOOKUP($C67,'Ev 1'!$B$7:$G$100,6,FALSE)),"",VLOOKUP($C67,'Ev 1'!$B$7:$G$100,6,FALSE))</f>
      </c>
      <c r="G67" s="95">
        <f>IF(ISNA(VLOOKUP($C67,'Ev 2'!$B$7:$G$100,6,FALSE)),"",VLOOKUP($C67,'Ev 2'!$B$7:$G$100,6,FALSE))</f>
      </c>
      <c r="H67" s="95">
        <f>IF(ISNA(VLOOKUP($C67,'Ev 3'!$B$7:$G$100,6,FALSE)),"",VLOOKUP($C67,'Ev 3'!$B$7:$G$100,6,FALSE))</f>
        <v>44.83673469387755</v>
      </c>
      <c r="I67" s="95">
        <f>IF(ISNA(VLOOKUP($C67,'Ev 4'!$B$7:$G$100,6,FALSE)),"",VLOOKUP($C67,'Ev 4'!$B$7:$G$100,6,FALSE))</f>
      </c>
      <c r="J67" s="95">
        <f>IF(ISNA(VLOOKUP($C67,'Ev 5'!$B$7:$G$100,6,FALSE)),"",VLOOKUP($C67,'Ev 5'!$B$7:$G$100,6,FALSE))</f>
      </c>
      <c r="K67" s="95">
        <f>IF(ISNA(VLOOKUP($C67,'Ev 6'!$B$7:$G$100,6,FALSE)),"",VLOOKUP($C67,'Ev 6'!$B$7:$G$100,6,FALSE))</f>
      </c>
      <c r="L67" s="95">
        <f>IF(ISNA(VLOOKUP($C67,'Ev 7'!$B$7:$G$100,6,FALSE)),"",VLOOKUP($C67,'Ev 7'!$B$7:$G$100,6,FALSE))</f>
      </c>
      <c r="M67" s="95">
        <f>IF(ISNA(VLOOKUP($C67,'Ev 8'!$B$7:$G$100,6,FALSE)),"",VLOOKUP($C67,'Ev 8'!$B$7:$G$100,6,FALSE))</f>
        <v>42.305925585668355</v>
      </c>
      <c r="N67" s="95">
        <f>IF(ISNA(VLOOKUP($C67,'Ev 9'!$B$7:$G$100,6,FALSE)),"",VLOOKUP($C67,'Ev 9'!$B$7:$G$100,6,FALSE))</f>
      </c>
      <c r="O67" s="95">
        <f>IF(ISNA(VLOOKUP($C67,'Ev 10'!$B$7:$G$100,6,FALSE)),"",VLOOKUP($C67,'Ev 10'!$B$7:$G$100,6,FALSE))</f>
      </c>
      <c r="P67" s="99">
        <f t="shared" si="12"/>
        <v>87.14266027954591</v>
      </c>
      <c r="U67" s="3">
        <f t="shared" si="13"/>
        <v>44.83673469387755</v>
      </c>
      <c r="V67" s="3">
        <f t="shared" si="14"/>
        <v>42.305925585668355</v>
      </c>
      <c r="W67" s="3">
        <f t="shared" si="15"/>
      </c>
      <c r="X67" s="3">
        <f t="shared" si="16"/>
      </c>
      <c r="Y67" s="3">
        <f t="shared" si="17"/>
      </c>
      <c r="Z67" s="3">
        <f t="shared" si="18"/>
      </c>
      <c r="AA67" s="3">
        <f t="shared" si="19"/>
      </c>
      <c r="AB67" s="3">
        <f t="shared" si="20"/>
      </c>
      <c r="AC67" s="3">
        <f t="shared" si="21"/>
      </c>
      <c r="AD67" s="3">
        <f t="shared" si="22"/>
      </c>
    </row>
    <row r="68" spans="1:30" ht="12.75">
      <c r="A68" s="65" t="s">
        <v>11</v>
      </c>
      <c r="B68" s="24">
        <f t="shared" si="23"/>
        <v>16</v>
      </c>
      <c r="C68" s="64" t="s">
        <v>299</v>
      </c>
      <c r="D68" s="80" t="s">
        <v>85</v>
      </c>
      <c r="E68" s="80" t="s">
        <v>61</v>
      </c>
      <c r="F68" s="95">
        <f>IF(ISNA(VLOOKUP($C68,'Ev 1'!$B$7:$G$100,6,FALSE)),"",VLOOKUP($C68,'Ev 1'!$B$7:$G$100,6,FALSE))</f>
      </c>
      <c r="G68" s="95">
        <f>IF(ISNA(VLOOKUP($C68,'Ev 2'!$B$7:$G$100,6,FALSE)),"",VLOOKUP($C68,'Ev 2'!$B$7:$G$100,6,FALSE))</f>
      </c>
      <c r="H68" s="95">
        <f>IF(ISNA(VLOOKUP($C68,'Ev 3'!$B$7:$G$100,6,FALSE)),"",VLOOKUP($C68,'Ev 3'!$B$7:$G$100,6,FALSE))</f>
      </c>
      <c r="I68" s="95">
        <f>IF(ISNA(VLOOKUP($C68,'Ev 4'!$B$7:$G$100,6,FALSE)),"",VLOOKUP($C68,'Ev 4'!$B$7:$G$100,6,FALSE))</f>
      </c>
      <c r="J68" s="95">
        <f>IF(ISNA(VLOOKUP($C68,'Ev 5'!$B$7:$G$100,6,FALSE)),"",VLOOKUP($C68,'Ev 5'!$B$7:$G$100,6,FALSE))</f>
      </c>
      <c r="K68" s="95">
        <f>IF(ISNA(VLOOKUP($C68,'Ev 6'!$B$7:$G$100,6,FALSE)),"",VLOOKUP($C68,'Ev 6'!$B$7:$G$100,6,FALSE))</f>
      </c>
      <c r="L68" s="95">
        <f>IF(ISNA(VLOOKUP($C68,'Ev 7'!$B$7:$G$100,6,FALSE)),"",VLOOKUP($C68,'Ev 7'!$B$7:$G$100,6,FALSE))</f>
      </c>
      <c r="M68" s="95">
        <f>IF(ISNA(VLOOKUP($C68,'Ev 8'!$B$7:$G$100,6,FALSE)),"",VLOOKUP($C68,'Ev 8'!$B$7:$G$100,6,FALSE))</f>
        <v>74.33414043583535</v>
      </c>
      <c r="N68" s="95">
        <f>IF(ISNA(VLOOKUP($C68,'Ev 9'!$B$7:$G$100,6,FALSE)),"",VLOOKUP($C68,'Ev 9'!$B$7:$G$100,6,FALSE))</f>
      </c>
      <c r="O68" s="95">
        <f>IF(ISNA(VLOOKUP($C68,'Ev 10'!$B$7:$G$100,6,FALSE)),"",VLOOKUP($C68,'Ev 10'!$B$7:$G$100,6,FALSE))</f>
      </c>
      <c r="P68" s="99">
        <f t="shared" si="12"/>
        <v>74.33414043583535</v>
      </c>
      <c r="U68" s="3">
        <f t="shared" si="13"/>
        <v>74.33414043583535</v>
      </c>
      <c r="V68" s="3">
        <f t="shared" si="14"/>
      </c>
      <c r="W68" s="3">
        <f t="shared" si="15"/>
      </c>
      <c r="X68" s="3">
        <f t="shared" si="16"/>
      </c>
      <c r="Y68" s="3">
        <f t="shared" si="17"/>
      </c>
      <c r="Z68" s="3">
        <f t="shared" si="18"/>
      </c>
      <c r="AA68" s="3">
        <f t="shared" si="19"/>
      </c>
      <c r="AB68" s="3">
        <f t="shared" si="20"/>
      </c>
      <c r="AC68" s="3">
        <f t="shared" si="21"/>
      </c>
      <c r="AD68" s="3">
        <f t="shared" si="22"/>
      </c>
    </row>
    <row r="69" spans="1:30" ht="12.75">
      <c r="A69" s="23" t="s">
        <v>11</v>
      </c>
      <c r="B69" s="24">
        <f t="shared" si="23"/>
        <v>17</v>
      </c>
      <c r="C69" s="64" t="s">
        <v>158</v>
      </c>
      <c r="D69" s="70" t="s">
        <v>132</v>
      </c>
      <c r="E69" s="70" t="s">
        <v>61</v>
      </c>
      <c r="F69" s="95">
        <f>IF(ISNA(VLOOKUP($C69,'Ev 1'!$B$7:$G$100,6,FALSE)),"",VLOOKUP($C69,'Ev 1'!$B$7:$G$100,6,FALSE))</f>
      </c>
      <c r="G69" s="95">
        <f>IF(ISNA(VLOOKUP($C69,'Ev 2'!$B$7:$G$100,6,FALSE)),"",VLOOKUP($C69,'Ev 2'!$B$7:$G$100,6,FALSE))</f>
      </c>
      <c r="H69" s="95">
        <f>IF(ISNA(VLOOKUP($C69,'Ev 3'!$B$7:$G$100,6,FALSE)),"",VLOOKUP($C69,'Ev 3'!$B$7:$G$100,6,FALSE))</f>
      </c>
      <c r="I69" s="95">
        <f>IF(ISNA(VLOOKUP($C69,'Ev 4'!$B$7:$G$100,6,FALSE)),"",VLOOKUP($C69,'Ev 4'!$B$7:$G$100,6,FALSE))</f>
        <v>71.36690647482014</v>
      </c>
      <c r="J69" s="95">
        <f>IF(ISNA(VLOOKUP($C69,'Ev 5'!$B$7:$G$100,6,FALSE)),"",VLOOKUP($C69,'Ev 5'!$B$7:$G$100,6,FALSE))</f>
      </c>
      <c r="K69" s="95">
        <f>IF(ISNA(VLOOKUP($C69,'Ev 6'!$B$7:$G$100,6,FALSE)),"",VLOOKUP($C69,'Ev 6'!$B$7:$G$100,6,FALSE))</f>
      </c>
      <c r="L69" s="95">
        <f>IF(ISNA(VLOOKUP($C69,'Ev 7'!$B$7:$G$100,6,FALSE)),"",VLOOKUP($C69,'Ev 7'!$B$7:$G$100,6,FALSE))</f>
      </c>
      <c r="M69" s="95">
        <f>IF(ISNA(VLOOKUP($C69,'Ev 8'!$B$7:$G$100,6,FALSE)),"",VLOOKUP($C69,'Ev 8'!$B$7:$G$100,6,FALSE))</f>
      </c>
      <c r="N69" s="95">
        <f>IF(ISNA(VLOOKUP($C69,'Ev 9'!$B$7:$G$100,6,FALSE)),"",VLOOKUP($C69,'Ev 9'!$B$7:$G$100,6,FALSE))</f>
      </c>
      <c r="O69" s="95">
        <f>IF(ISNA(VLOOKUP($C69,'Ev 10'!$B$7:$G$100,6,FALSE)),"",VLOOKUP($C69,'Ev 10'!$B$7:$G$100,6,FALSE))</f>
      </c>
      <c r="P69" s="99">
        <f t="shared" si="12"/>
        <v>71.36690647482014</v>
      </c>
      <c r="U69" s="3">
        <f t="shared" si="13"/>
        <v>71.36690647482014</v>
      </c>
      <c r="V69" s="3">
        <f t="shared" si="14"/>
      </c>
      <c r="W69" s="3">
        <f t="shared" si="15"/>
      </c>
      <c r="X69" s="3">
        <f t="shared" si="16"/>
      </c>
      <c r="Y69" s="3">
        <f t="shared" si="17"/>
      </c>
      <c r="Z69" s="3">
        <f t="shared" si="18"/>
      </c>
      <c r="AA69" s="3">
        <f t="shared" si="19"/>
      </c>
      <c r="AB69" s="3">
        <f t="shared" si="20"/>
      </c>
      <c r="AC69" s="3">
        <f t="shared" si="21"/>
      </c>
      <c r="AD69" s="3">
        <f t="shared" si="22"/>
      </c>
    </row>
    <row r="70" spans="1:30" ht="12.75">
      <c r="A70" s="23" t="s">
        <v>11</v>
      </c>
      <c r="B70" s="24">
        <f t="shared" si="23"/>
        <v>18</v>
      </c>
      <c r="C70" s="32" t="s">
        <v>138</v>
      </c>
      <c r="D70" s="70" t="s">
        <v>76</v>
      </c>
      <c r="E70" s="70" t="s">
        <v>61</v>
      </c>
      <c r="F70" s="95">
        <f>IF(ISNA(VLOOKUP($C70,'Ev 1'!$B$7:$G$100,6,FALSE)),"",VLOOKUP($C70,'Ev 1'!$B$7:$G$100,6,FALSE))</f>
      </c>
      <c r="G70" s="95">
        <f>IF(ISNA(VLOOKUP($C70,'Ev 2'!$B$7:$G$100,6,FALSE)),"",VLOOKUP($C70,'Ev 2'!$B$7:$G$100,6,FALSE))</f>
      </c>
      <c r="H70" s="95">
        <f>IF(ISNA(VLOOKUP($C70,'Ev 3'!$B$7:$G$100,6,FALSE)),"",VLOOKUP($C70,'Ev 3'!$B$7:$G$100,6,FALSE))</f>
        <v>66.9612922889363</v>
      </c>
      <c r="I70" s="95">
        <f>IF(ISNA(VLOOKUP($C70,'Ev 4'!$B$7:$G$100,6,FALSE)),"",VLOOKUP($C70,'Ev 4'!$B$7:$G$100,6,FALSE))</f>
      </c>
      <c r="J70" s="95">
        <f>IF(ISNA(VLOOKUP($C70,'Ev 5'!$B$7:$G$100,6,FALSE)),"",VLOOKUP($C70,'Ev 5'!$B$7:$G$100,6,FALSE))</f>
      </c>
      <c r="K70" s="95">
        <f>IF(ISNA(VLOOKUP($C70,'Ev 6'!$B$7:$G$100,6,FALSE)),"",VLOOKUP($C70,'Ev 6'!$B$7:$G$100,6,FALSE))</f>
      </c>
      <c r="L70" s="95">
        <f>IF(ISNA(VLOOKUP($C70,'Ev 7'!$B$7:$G$100,6,FALSE)),"",VLOOKUP($C70,'Ev 7'!$B$7:$G$100,6,FALSE))</f>
      </c>
      <c r="M70" s="95">
        <f>IF(ISNA(VLOOKUP($C70,'Ev 8'!$B$7:$G$100,6,FALSE)),"",VLOOKUP($C70,'Ev 8'!$B$7:$G$100,6,FALSE))</f>
      </c>
      <c r="N70" s="95">
        <f>IF(ISNA(VLOOKUP($C70,'Ev 9'!$B$7:$G$100,6,FALSE)),"",VLOOKUP($C70,'Ev 9'!$B$7:$G$100,6,FALSE))</f>
      </c>
      <c r="O70" s="95">
        <f>IF(ISNA(VLOOKUP($C70,'Ev 10'!$B$7:$G$100,6,FALSE)),"",VLOOKUP($C70,'Ev 10'!$B$7:$G$100,6,FALSE))</f>
      </c>
      <c r="P70" s="99">
        <f t="shared" si="12"/>
        <v>66.9612922889363</v>
      </c>
      <c r="U70" s="3">
        <f t="shared" si="13"/>
        <v>66.9612922889363</v>
      </c>
      <c r="V70" s="3">
        <f t="shared" si="14"/>
      </c>
      <c r="W70" s="3">
        <f t="shared" si="15"/>
      </c>
      <c r="X70" s="3">
        <f t="shared" si="16"/>
      </c>
      <c r="Y70" s="3">
        <f t="shared" si="17"/>
      </c>
      <c r="Z70" s="3">
        <f t="shared" si="18"/>
      </c>
      <c r="AA70" s="3">
        <f t="shared" si="19"/>
      </c>
      <c r="AB70" s="3">
        <f t="shared" si="20"/>
      </c>
      <c r="AC70" s="3">
        <f t="shared" si="21"/>
      </c>
      <c r="AD70" s="3">
        <f t="shared" si="22"/>
      </c>
    </row>
    <row r="71" spans="1:30" ht="12.75">
      <c r="A71" s="23" t="s">
        <v>11</v>
      </c>
      <c r="B71" s="24">
        <f t="shared" si="23"/>
        <v>19</v>
      </c>
      <c r="C71" s="64" t="s">
        <v>229</v>
      </c>
      <c r="D71" s="80" t="s">
        <v>121</v>
      </c>
      <c r="E71" s="80" t="s">
        <v>72</v>
      </c>
      <c r="F71" s="95">
        <f>IF(ISNA(VLOOKUP($C71,'Ev 1'!$B$7:$G$100,6,FALSE)),"",VLOOKUP($C71,'Ev 1'!$B$7:$G$100,6,FALSE))</f>
      </c>
      <c r="G71" s="95">
        <f>IF(ISNA(VLOOKUP($C71,'Ev 2'!$B$7:$G$100,6,FALSE)),"",VLOOKUP($C71,'Ev 2'!$B$7:$G$100,6,FALSE))</f>
      </c>
      <c r="H71" s="95">
        <f>IF(ISNA(VLOOKUP($C71,'Ev 3'!$B$7:$G$100,6,FALSE)),"",VLOOKUP($C71,'Ev 3'!$B$7:$G$100,6,FALSE))</f>
      </c>
      <c r="I71" s="95">
        <f>IF(ISNA(VLOOKUP($C71,'Ev 4'!$B$7:$G$100,6,FALSE)),"",VLOOKUP($C71,'Ev 4'!$B$7:$G$100,6,FALSE))</f>
      </c>
      <c r="J71" s="95">
        <f>IF(ISNA(VLOOKUP($C71,'Ev 5'!$B$7:$G$100,6,FALSE)),"",VLOOKUP($C71,'Ev 5'!$B$7:$G$100,6,FALSE))</f>
      </c>
      <c r="K71" s="95">
        <f>IF(ISNA(VLOOKUP($C71,'Ev 6'!$B$7:$G$100,6,FALSE)),"",VLOOKUP($C71,'Ev 6'!$B$7:$G$100,6,FALSE))</f>
      </c>
      <c r="L71" s="95">
        <f>IF(ISNA(VLOOKUP($C71,'Ev 7'!$B$7:$G$100,6,FALSE)),"",VLOOKUP($C71,'Ev 7'!$B$7:$G$100,6,FALSE))</f>
        <v>61.89599631845376</v>
      </c>
      <c r="M71" s="95">
        <f>IF(ISNA(VLOOKUP($C71,'Ev 8'!$B$7:$G$100,6,FALSE)),"",VLOOKUP($C71,'Ev 8'!$B$7:$G$100,6,FALSE))</f>
      </c>
      <c r="N71" s="95">
        <f>IF(ISNA(VLOOKUP($C71,'Ev 9'!$B$7:$G$100,6,FALSE)),"",VLOOKUP($C71,'Ev 9'!$B$7:$G$100,6,FALSE))</f>
      </c>
      <c r="O71" s="95">
        <f>IF(ISNA(VLOOKUP($C71,'Ev 10'!$B$7:$G$100,6,FALSE)),"",VLOOKUP($C71,'Ev 10'!$B$7:$G$100,6,FALSE))</f>
      </c>
      <c r="P71" s="99">
        <f t="shared" si="12"/>
        <v>61.89599631845376</v>
      </c>
      <c r="U71" s="3">
        <f t="shared" si="13"/>
        <v>61.89599631845376</v>
      </c>
      <c r="V71" s="3">
        <f t="shared" si="14"/>
      </c>
      <c r="W71" s="3">
        <f t="shared" si="15"/>
      </c>
      <c r="X71" s="3">
        <f t="shared" si="16"/>
      </c>
      <c r="Y71" s="3">
        <f t="shared" si="17"/>
      </c>
      <c r="Z71" s="3">
        <f t="shared" si="18"/>
      </c>
      <c r="AA71" s="3">
        <f t="shared" si="19"/>
      </c>
      <c r="AB71" s="3">
        <f t="shared" si="20"/>
      </c>
      <c r="AC71" s="3">
        <f t="shared" si="21"/>
      </c>
      <c r="AD71" s="3">
        <f t="shared" si="22"/>
      </c>
    </row>
    <row r="72" spans="1:30" ht="12.75">
      <c r="A72" s="65" t="s">
        <v>11</v>
      </c>
      <c r="B72" s="24">
        <f t="shared" si="23"/>
        <v>20</v>
      </c>
      <c r="C72" s="32" t="s">
        <v>211</v>
      </c>
      <c r="D72" s="70" t="s">
        <v>212</v>
      </c>
      <c r="E72" s="70" t="s">
        <v>72</v>
      </c>
      <c r="F72" s="95">
        <f>IF(ISNA(VLOOKUP($C72,'Ev 1'!$B$7:$G$100,6,FALSE)),"",VLOOKUP($C72,'Ev 1'!$B$7:$G$100,6,FALSE))</f>
      </c>
      <c r="G72" s="95">
        <f>IF(ISNA(VLOOKUP($C72,'Ev 2'!$B$7:$G$100,6,FALSE)),"",VLOOKUP($C72,'Ev 2'!$B$7:$G$100,6,FALSE))</f>
      </c>
      <c r="H72" s="95">
        <f>IF(ISNA(VLOOKUP($C72,'Ev 3'!$B$7:$G$100,6,FALSE)),"",VLOOKUP($C72,'Ev 3'!$B$7:$G$100,6,FALSE))</f>
      </c>
      <c r="I72" s="95">
        <f>IF(ISNA(VLOOKUP($C72,'Ev 4'!$B$7:$G$100,6,FALSE)),"",VLOOKUP($C72,'Ev 4'!$B$7:$G$100,6,FALSE))</f>
      </c>
      <c r="J72" s="95">
        <f>IF(ISNA(VLOOKUP($C72,'Ev 5'!$B$7:$G$100,6,FALSE)),"",VLOOKUP($C72,'Ev 5'!$B$7:$G$100,6,FALSE))</f>
      </c>
      <c r="K72" s="95">
        <f>IF(ISNA(VLOOKUP($C72,'Ev 6'!$B$7:$G$100,6,FALSE)),"",VLOOKUP($C72,'Ev 6'!$B$7:$G$100,6,FALSE))</f>
        <v>61.27281697089294</v>
      </c>
      <c r="L72" s="95">
        <f>IF(ISNA(VLOOKUP($C72,'Ev 7'!$B$7:$G$100,6,FALSE)),"",VLOOKUP($C72,'Ev 7'!$B$7:$G$100,6,FALSE))</f>
      </c>
      <c r="M72" s="95">
        <f>IF(ISNA(VLOOKUP($C72,'Ev 8'!$B$7:$G$100,6,FALSE)),"",VLOOKUP($C72,'Ev 8'!$B$7:$G$100,6,FALSE))</f>
      </c>
      <c r="N72" s="95">
        <f>IF(ISNA(VLOOKUP($C72,'Ev 9'!$B$7:$G$100,6,FALSE)),"",VLOOKUP($C72,'Ev 9'!$B$7:$G$100,6,FALSE))</f>
      </c>
      <c r="O72" s="95">
        <f>IF(ISNA(VLOOKUP($C72,'Ev 10'!$B$7:$G$100,6,FALSE)),"",VLOOKUP($C72,'Ev 10'!$B$7:$G$100,6,FALSE))</f>
      </c>
      <c r="P72" s="99">
        <f t="shared" si="12"/>
        <v>61.27281697089294</v>
      </c>
      <c r="U72" s="3">
        <f t="shared" si="13"/>
        <v>61.27281697089294</v>
      </c>
      <c r="V72" s="3">
        <f t="shared" si="14"/>
      </c>
      <c r="W72" s="3">
        <f t="shared" si="15"/>
      </c>
      <c r="X72" s="3">
        <f t="shared" si="16"/>
      </c>
      <c r="Y72" s="3">
        <f t="shared" si="17"/>
      </c>
      <c r="Z72" s="3">
        <f t="shared" si="18"/>
      </c>
      <c r="AA72" s="3">
        <f t="shared" si="19"/>
      </c>
      <c r="AB72" s="3">
        <f t="shared" si="20"/>
      </c>
      <c r="AC72" s="3">
        <f t="shared" si="21"/>
      </c>
      <c r="AD72" s="3">
        <f t="shared" si="22"/>
      </c>
    </row>
    <row r="73" spans="1:30" ht="12.75">
      <c r="A73" s="65" t="s">
        <v>11</v>
      </c>
      <c r="B73" s="24">
        <f t="shared" si="23"/>
        <v>21</v>
      </c>
      <c r="C73" s="83" t="s">
        <v>300</v>
      </c>
      <c r="D73" s="80" t="s">
        <v>121</v>
      </c>
      <c r="E73" s="80" t="s">
        <v>72</v>
      </c>
      <c r="F73" s="95">
        <f>IF(ISNA(VLOOKUP($C73,'Ev 1'!$B$7:$G$100,6,FALSE)),"",VLOOKUP($C73,'Ev 1'!$B$7:$G$100,6,FALSE))</f>
      </c>
      <c r="G73" s="95">
        <f>IF(ISNA(VLOOKUP($C73,'Ev 2'!$B$7:$G$100,6,FALSE)),"",VLOOKUP($C73,'Ev 2'!$B$7:$G$100,6,FALSE))</f>
      </c>
      <c r="H73" s="95">
        <f>IF(ISNA(VLOOKUP($C73,'Ev 3'!$B$7:$G$100,6,FALSE)),"",VLOOKUP($C73,'Ev 3'!$B$7:$G$100,6,FALSE))</f>
      </c>
      <c r="I73" s="95">
        <f>IF(ISNA(VLOOKUP($C73,'Ev 4'!$B$7:$G$100,6,FALSE)),"",VLOOKUP($C73,'Ev 4'!$B$7:$G$100,6,FALSE))</f>
      </c>
      <c r="J73" s="95">
        <f>IF(ISNA(VLOOKUP($C73,'Ev 5'!$B$7:$G$100,6,FALSE)),"",VLOOKUP($C73,'Ev 5'!$B$7:$G$100,6,FALSE))</f>
      </c>
      <c r="K73" s="95">
        <f>IF(ISNA(VLOOKUP($C73,'Ev 6'!$B$7:$G$100,6,FALSE)),"",VLOOKUP($C73,'Ev 6'!$B$7:$G$100,6,FALSE))</f>
      </c>
      <c r="L73" s="95">
        <f>IF(ISNA(VLOOKUP($C73,'Ev 7'!$B$7:$G$100,6,FALSE)),"",VLOOKUP($C73,'Ev 7'!$B$7:$G$100,6,FALSE))</f>
      </c>
      <c r="M73" s="95">
        <f>IF(ISNA(VLOOKUP($C73,'Ev 8'!$B$7:$G$100,6,FALSE)),"",VLOOKUP($C73,'Ev 8'!$B$7:$G$100,6,FALSE))</f>
        <v>56.886967263743045</v>
      </c>
      <c r="N73" s="95">
        <f>IF(ISNA(VLOOKUP($C73,'Ev 9'!$B$7:$G$100,6,FALSE)),"",VLOOKUP($C73,'Ev 9'!$B$7:$G$100,6,FALSE))</f>
      </c>
      <c r="O73" s="95">
        <f>IF(ISNA(VLOOKUP($C73,'Ev 10'!$B$7:$G$100,6,FALSE)),"",VLOOKUP($C73,'Ev 10'!$B$7:$G$100,6,FALSE))</f>
      </c>
      <c r="P73" s="99">
        <f t="shared" si="12"/>
        <v>56.886967263743045</v>
      </c>
      <c r="U73" s="3">
        <f t="shared" si="13"/>
        <v>56.886967263743045</v>
      </c>
      <c r="V73" s="3">
        <f t="shared" si="14"/>
      </c>
      <c r="W73" s="3">
        <f t="shared" si="15"/>
      </c>
      <c r="X73" s="3">
        <f t="shared" si="16"/>
      </c>
      <c r="Y73" s="3">
        <f t="shared" si="17"/>
      </c>
      <c r="Z73" s="3">
        <f t="shared" si="18"/>
      </c>
      <c r="AA73" s="3">
        <f t="shared" si="19"/>
      </c>
      <c r="AB73" s="3">
        <f t="shared" si="20"/>
      </c>
      <c r="AC73" s="3">
        <f t="shared" si="21"/>
      </c>
      <c r="AD73" s="3">
        <f t="shared" si="22"/>
      </c>
    </row>
    <row r="74" spans="1:30" ht="12.75">
      <c r="A74" s="65" t="s">
        <v>11</v>
      </c>
      <c r="B74" s="24">
        <f t="shared" si="23"/>
        <v>22</v>
      </c>
      <c r="C74" s="23" t="s">
        <v>176</v>
      </c>
      <c r="D74" s="70" t="s">
        <v>132</v>
      </c>
      <c r="E74" s="70" t="s">
        <v>72</v>
      </c>
      <c r="F74" s="95">
        <f>IF(ISNA(VLOOKUP($C74,'Ev 1'!$B$7:$G$100,6,FALSE)),"",VLOOKUP($C74,'Ev 1'!$B$7:$G$100,6,FALSE))</f>
      </c>
      <c r="G74" s="95">
        <f>IF(ISNA(VLOOKUP($C74,'Ev 2'!$B$7:$G$100,6,FALSE)),"",VLOOKUP($C74,'Ev 2'!$B$7:$G$100,6,FALSE))</f>
      </c>
      <c r="H74" s="95">
        <f>IF(ISNA(VLOOKUP($C74,'Ev 3'!$B$7:$G$100,6,FALSE)),"",VLOOKUP($C74,'Ev 3'!$B$7:$G$100,6,FALSE))</f>
      </c>
      <c r="I74" s="95">
        <f>IF(ISNA(VLOOKUP($C74,'Ev 4'!$B$7:$G$100,6,FALSE)),"",VLOOKUP($C74,'Ev 4'!$B$7:$G$100,6,FALSE))</f>
      </c>
      <c r="J74" s="95">
        <f>IF(ISNA(VLOOKUP($C74,'Ev 5'!$B$7:$G$100,6,FALSE)),"",VLOOKUP($C74,'Ev 5'!$B$7:$G$100,6,FALSE))</f>
        <v>56.65341082899968</v>
      </c>
      <c r="K74" s="95">
        <f>IF(ISNA(VLOOKUP($C74,'Ev 6'!$B$7:$G$100,6,FALSE)),"",VLOOKUP($C74,'Ev 6'!$B$7:$G$100,6,FALSE))</f>
      </c>
      <c r="L74" s="95">
        <f>IF(ISNA(VLOOKUP($C74,'Ev 7'!$B$7:$G$100,6,FALSE)),"",VLOOKUP($C74,'Ev 7'!$B$7:$G$100,6,FALSE))</f>
      </c>
      <c r="M74" s="95">
        <f>IF(ISNA(VLOOKUP($C74,'Ev 8'!$B$7:$G$100,6,FALSE)),"",VLOOKUP($C74,'Ev 8'!$B$7:$G$100,6,FALSE))</f>
      </c>
      <c r="N74" s="95">
        <f>IF(ISNA(VLOOKUP($C74,'Ev 9'!$B$7:$G$100,6,FALSE)),"",VLOOKUP($C74,'Ev 9'!$B$7:$G$100,6,FALSE))</f>
      </c>
      <c r="O74" s="95">
        <f>IF(ISNA(VLOOKUP($C74,'Ev 10'!$B$7:$G$100,6,FALSE)),"",VLOOKUP($C74,'Ev 10'!$B$7:$G$100,6,FALSE))</f>
      </c>
      <c r="P74" s="99">
        <f aca="true" t="shared" si="24" ref="P74:P98">IF(ISBLANK(C74),"",IF(M$4=1,(U74),IF(M$4=2,SUM(U74:V74),IF(M$4=3,SUM(U74:W74),IF(M$4=4,SUM(U74:X74),IF(M$4=5,SUM(U74:Y74),""))))))</f>
        <v>56.65341082899968</v>
      </c>
      <c r="U74" s="3">
        <f t="shared" si="13"/>
        <v>56.65341082899968</v>
      </c>
      <c r="V74" s="3">
        <f t="shared" si="14"/>
      </c>
      <c r="W74" s="3">
        <f t="shared" si="15"/>
      </c>
      <c r="X74" s="3">
        <f t="shared" si="16"/>
      </c>
      <c r="Y74" s="3">
        <f t="shared" si="17"/>
      </c>
      <c r="Z74" s="3">
        <f t="shared" si="18"/>
      </c>
      <c r="AA74" s="3">
        <f t="shared" si="19"/>
      </c>
      <c r="AB74" s="3">
        <f t="shared" si="20"/>
      </c>
      <c r="AC74" s="3">
        <f t="shared" si="21"/>
      </c>
      <c r="AD74" s="3">
        <f t="shared" si="22"/>
      </c>
    </row>
    <row r="75" spans="1:30" ht="12.75">
      <c r="A75" s="23" t="s">
        <v>11</v>
      </c>
      <c r="B75" s="24">
        <f t="shared" si="23"/>
        <v>23</v>
      </c>
      <c r="C75" s="64" t="s">
        <v>162</v>
      </c>
      <c r="D75" s="70" t="s">
        <v>147</v>
      </c>
      <c r="E75" s="70" t="s">
        <v>61</v>
      </c>
      <c r="F75" s="95">
        <f>IF(ISNA(VLOOKUP($C75,'Ev 1'!$B$7:$G$100,6,FALSE)),"",VLOOKUP($C75,'Ev 1'!$B$7:$G$100,6,FALSE))</f>
      </c>
      <c r="G75" s="95">
        <f>IF(ISNA(VLOOKUP($C75,'Ev 2'!$B$7:$G$100,6,FALSE)),"",VLOOKUP($C75,'Ev 2'!$B$7:$G$100,6,FALSE))</f>
      </c>
      <c r="H75" s="95">
        <f>IF(ISNA(VLOOKUP($C75,'Ev 3'!$B$7:$G$100,6,FALSE)),"",VLOOKUP($C75,'Ev 3'!$B$7:$G$100,6,FALSE))</f>
      </c>
      <c r="I75" s="95">
        <f>IF(ISNA(VLOOKUP($C75,'Ev 4'!$B$7:$G$100,6,FALSE)),"",VLOOKUP($C75,'Ev 4'!$B$7:$G$100,6,FALSE))</f>
        <v>55.76166385609894</v>
      </c>
      <c r="J75" s="95">
        <f>IF(ISNA(VLOOKUP($C75,'Ev 5'!$B$7:$G$100,6,FALSE)),"",VLOOKUP($C75,'Ev 5'!$B$7:$G$100,6,FALSE))</f>
      </c>
      <c r="K75" s="95">
        <f>IF(ISNA(VLOOKUP($C75,'Ev 6'!$B$7:$G$100,6,FALSE)),"",VLOOKUP($C75,'Ev 6'!$B$7:$G$100,6,FALSE))</f>
      </c>
      <c r="L75" s="95">
        <f>IF(ISNA(VLOOKUP($C75,'Ev 7'!$B$7:$G$100,6,FALSE)),"",VLOOKUP($C75,'Ev 7'!$B$7:$G$100,6,FALSE))</f>
      </c>
      <c r="M75" s="95">
        <f>IF(ISNA(VLOOKUP($C75,'Ev 8'!$B$7:$G$100,6,FALSE)),"",VLOOKUP($C75,'Ev 8'!$B$7:$G$100,6,FALSE))</f>
      </c>
      <c r="N75" s="95">
        <f>IF(ISNA(VLOOKUP($C75,'Ev 9'!$B$7:$G$100,6,FALSE)),"",VLOOKUP($C75,'Ev 9'!$B$7:$G$100,6,FALSE))</f>
        <v>0</v>
      </c>
      <c r="O75" s="95">
        <f>IF(ISNA(VLOOKUP($C75,'Ev 10'!$B$7:$G$100,6,FALSE)),"",VLOOKUP($C75,'Ev 10'!$B$7:$G$100,6,FALSE))</f>
      </c>
      <c r="P75" s="99">
        <f t="shared" si="24"/>
        <v>55.76166385609894</v>
      </c>
      <c r="U75" s="3">
        <f t="shared" si="13"/>
        <v>55.76166385609894</v>
      </c>
      <c r="V75" s="3">
        <f t="shared" si="14"/>
        <v>0</v>
      </c>
      <c r="W75" s="3">
        <f t="shared" si="15"/>
      </c>
      <c r="X75" s="3">
        <f t="shared" si="16"/>
      </c>
      <c r="Y75" s="3">
        <f t="shared" si="17"/>
      </c>
      <c r="Z75" s="3">
        <f t="shared" si="18"/>
      </c>
      <c r="AA75" s="3">
        <f t="shared" si="19"/>
      </c>
      <c r="AB75" s="3">
        <f t="shared" si="20"/>
      </c>
      <c r="AC75" s="3">
        <f t="shared" si="21"/>
      </c>
      <c r="AD75" s="3">
        <f t="shared" si="22"/>
      </c>
    </row>
    <row r="76" spans="1:30" ht="12.75">
      <c r="A76" s="65" t="s">
        <v>11</v>
      </c>
      <c r="B76" s="24">
        <f t="shared" si="23"/>
        <v>24</v>
      </c>
      <c r="C76" s="23" t="s">
        <v>215</v>
      </c>
      <c r="D76" s="70" t="s">
        <v>121</v>
      </c>
      <c r="E76" s="77" t="s">
        <v>72</v>
      </c>
      <c r="F76" s="95">
        <f>IF(ISNA(VLOOKUP($C76,'Ev 1'!$B$7:$G$100,6,FALSE)),"",VLOOKUP($C76,'Ev 1'!$B$7:$G$100,6,FALSE))</f>
      </c>
      <c r="G76" s="95">
        <f>IF(ISNA(VLOOKUP($C76,'Ev 2'!$B$7:$G$100,6,FALSE)),"",VLOOKUP($C76,'Ev 2'!$B$7:$G$100,6,FALSE))</f>
      </c>
      <c r="H76" s="95">
        <f>IF(ISNA(VLOOKUP($C76,'Ev 3'!$B$7:$G$100,6,FALSE)),"",VLOOKUP($C76,'Ev 3'!$B$7:$G$100,6,FALSE))</f>
      </c>
      <c r="I76" s="95">
        <f>IF(ISNA(VLOOKUP($C76,'Ev 4'!$B$7:$G$100,6,FALSE)),"",VLOOKUP($C76,'Ev 4'!$B$7:$G$100,6,FALSE))</f>
      </c>
      <c r="J76" s="95">
        <f>IF(ISNA(VLOOKUP($C76,'Ev 5'!$B$7:$G$100,6,FALSE)),"",VLOOKUP($C76,'Ev 5'!$B$7:$G$100,6,FALSE))</f>
      </c>
      <c r="K76" s="95">
        <f>IF(ISNA(VLOOKUP($C76,'Ev 6'!$B$7:$G$100,6,FALSE)),"",VLOOKUP($C76,'Ev 6'!$B$7:$G$100,6,FALSE))</f>
        <v>55.224544241885276</v>
      </c>
      <c r="L76" s="95">
        <f>IF(ISNA(VLOOKUP($C76,'Ev 7'!$B$7:$G$100,6,FALSE)),"",VLOOKUP($C76,'Ev 7'!$B$7:$G$100,6,FALSE))</f>
      </c>
      <c r="M76" s="95">
        <f>IF(ISNA(VLOOKUP($C76,'Ev 8'!$B$7:$G$100,6,FALSE)),"",VLOOKUP($C76,'Ev 8'!$B$7:$G$100,6,FALSE))</f>
      </c>
      <c r="N76" s="95">
        <f>IF(ISNA(VLOOKUP($C76,'Ev 9'!$B$7:$G$100,6,FALSE)),"",VLOOKUP($C76,'Ev 9'!$B$7:$G$100,6,FALSE))</f>
      </c>
      <c r="O76" s="95">
        <f>IF(ISNA(VLOOKUP($C76,'Ev 10'!$B$7:$G$100,6,FALSE)),"",VLOOKUP($C76,'Ev 10'!$B$7:$G$100,6,FALSE))</f>
      </c>
      <c r="P76" s="99">
        <f t="shared" si="24"/>
        <v>55.224544241885276</v>
      </c>
      <c r="U76" s="3">
        <f t="shared" si="13"/>
        <v>55.224544241885276</v>
      </c>
      <c r="V76" s="3">
        <f t="shared" si="14"/>
      </c>
      <c r="W76" s="3">
        <f t="shared" si="15"/>
      </c>
      <c r="X76" s="3">
        <f t="shared" si="16"/>
      </c>
      <c r="Y76" s="3">
        <f t="shared" si="17"/>
      </c>
      <c r="Z76" s="3">
        <f t="shared" si="18"/>
      </c>
      <c r="AA76" s="3">
        <f t="shared" si="19"/>
      </c>
      <c r="AB76" s="3">
        <f t="shared" si="20"/>
      </c>
      <c r="AC76" s="3">
        <f t="shared" si="21"/>
      </c>
      <c r="AD76" s="3">
        <f t="shared" si="22"/>
      </c>
    </row>
    <row r="77" spans="1:30" ht="12.75">
      <c r="A77" s="18" t="s">
        <v>50</v>
      </c>
      <c r="B77" s="22">
        <v>0</v>
      </c>
      <c r="C77" s="60" t="s">
        <v>51</v>
      </c>
      <c r="D77" s="71"/>
      <c r="E77" s="79"/>
      <c r="F77" s="98">
        <f>IF(ISNA(VLOOKUP($C77,'Ev 1'!$B$7:$G$100,6,FALSE)),"",VLOOKUP($C77,'Ev 1'!$B$7:$G$100,6,FALSE))</f>
      </c>
      <c r="G77" s="98">
        <f>IF(ISNA(VLOOKUP($C77,'Ev 2'!$B$7:$G$100,6,FALSE)),"",VLOOKUP($C77,'Ev 2'!$B$7:$G$100,6,FALSE))</f>
      </c>
      <c r="H77" s="98">
        <f>IF(ISNA(VLOOKUP($C77,'Ev 3'!$B$7:$G$100,6,FALSE)),"",VLOOKUP($C77,'Ev 3'!$B$7:$G$100,6,FALSE))</f>
      </c>
      <c r="I77" s="98">
        <f>IF(ISNA(VLOOKUP($C77,'Ev 4'!$B$7:$G$100,6,FALSE)),"",VLOOKUP($C77,'Ev 4'!$B$7:$G$100,6,FALSE))</f>
      </c>
      <c r="J77" s="98">
        <f>IF(ISNA(VLOOKUP($C77,'Ev 5'!$B$7:$G$100,6,FALSE)),"",VLOOKUP($C77,'Ev 5'!$B$7:$G$100,6,FALSE))</f>
      </c>
      <c r="K77" s="98">
        <f>IF(ISNA(VLOOKUP($C77,'Ev 6'!$B$7:$G$100,6,FALSE)),"",VLOOKUP($C77,'Ev 6'!$B$7:$G$100,6,FALSE))</f>
      </c>
      <c r="L77" s="98">
        <f>IF(ISNA(VLOOKUP($C77,'Ev 7'!$B$7:$G$100,6,FALSE)),"",VLOOKUP($C77,'Ev 7'!$B$7:$G$100,6,FALSE))</f>
      </c>
      <c r="M77" s="98">
        <f>IF(ISNA(VLOOKUP($C77,'Ev 8'!$B$7:$G$100,6,FALSE)),"",VLOOKUP($C77,'Ev 8'!$B$7:$G$100,6,FALSE))</f>
      </c>
      <c r="N77" s="98">
        <f>IF(ISNA(VLOOKUP($C77,'Ev 9'!$B$7:$G$100,6,FALSE)),"",VLOOKUP($C77,'Ev 9'!$B$7:$G$100,6,FALSE))</f>
      </c>
      <c r="O77" s="98">
        <f>IF(ISNA(VLOOKUP($C77,'Ev 10'!$B$7:$G$100,6,FALSE)),"",VLOOKUP($C77,'Ev 10'!$B$7:$G$100,6,FALSE))</f>
      </c>
      <c r="P77" s="100">
        <f t="shared" si="24"/>
        <v>0</v>
      </c>
      <c r="U77" s="3">
        <f t="shared" si="13"/>
      </c>
      <c r="V77" s="3">
        <f t="shared" si="14"/>
      </c>
      <c r="W77" s="3">
        <f t="shared" si="15"/>
      </c>
      <c r="X77" s="3">
        <f t="shared" si="16"/>
      </c>
      <c r="Y77" s="3">
        <f t="shared" si="17"/>
      </c>
      <c r="Z77" s="3">
        <f t="shared" si="18"/>
      </c>
      <c r="AA77" s="3">
        <f t="shared" si="19"/>
      </c>
      <c r="AB77" s="3">
        <f t="shared" si="20"/>
      </c>
      <c r="AC77" s="3">
        <f t="shared" si="21"/>
      </c>
      <c r="AD77" s="3">
        <f t="shared" si="22"/>
      </c>
    </row>
    <row r="78" spans="1:30" ht="12.75">
      <c r="A78" s="23" t="s">
        <v>12</v>
      </c>
      <c r="B78" s="24">
        <f aca="true" t="shared" si="25" ref="B78:B91">B77+1</f>
        <v>1</v>
      </c>
      <c r="C78" s="32" t="s">
        <v>62</v>
      </c>
      <c r="D78" s="70" t="s">
        <v>63</v>
      </c>
      <c r="E78" s="77" t="s">
        <v>61</v>
      </c>
      <c r="F78" s="95">
        <f>IF(ISNA(VLOOKUP($C78,'Ev 1'!$B$7:$G$100,6,FALSE)),"",VLOOKUP($C78,'Ev 1'!$B$7:$G$100,6,FALSE))</f>
        <v>97.90605546123373</v>
      </c>
      <c r="G78" s="95">
        <f>IF(ISNA(VLOOKUP($C78,'Ev 2'!$B$7:$G$100,6,FALSE)),"",VLOOKUP($C78,'Ev 2'!$B$7:$G$100,6,FALSE))</f>
        <v>86.61948095719582</v>
      </c>
      <c r="H78" s="95">
        <f>IF(ISNA(VLOOKUP($C78,'Ev 3'!$B$7:$G$100,6,FALSE)),"",VLOOKUP($C78,'Ev 3'!$B$7:$G$100,6,FALSE))</f>
        <v>98.96396396396395</v>
      </c>
      <c r="I78" s="95">
        <f>IF(ISNA(VLOOKUP($C78,'Ev 4'!$B$7:$G$100,6,FALSE)),"",VLOOKUP($C78,'Ev 4'!$B$7:$G$100,6,FALSE))</f>
        <v>100</v>
      </c>
      <c r="J78" s="95">
        <f>IF(ISNA(VLOOKUP($C78,'Ev 5'!$B$7:$G$100,6,FALSE)),"",VLOOKUP($C78,'Ev 5'!$B$7:$G$100,6,FALSE))</f>
        <v>82.0558263181214</v>
      </c>
      <c r="K78" s="95">
        <f>IF(ISNA(VLOOKUP($C78,'Ev 6'!$B$7:$G$100,6,FALSE)),"",VLOOKUP($C78,'Ev 6'!$B$7:$G$100,6,FALSE))</f>
        <v>100</v>
      </c>
      <c r="L78" s="95">
        <f>IF(ISNA(VLOOKUP($C78,'Ev 7'!$B$7:$G$100,6,FALSE)),"",VLOOKUP($C78,'Ev 7'!$B$7:$G$100,6,FALSE))</f>
        <v>100</v>
      </c>
      <c r="M78" s="95">
        <f>IF(ISNA(VLOOKUP($C78,'Ev 8'!$B$7:$G$100,6,FALSE)),"",VLOOKUP($C78,'Ev 8'!$B$7:$G$100,6,FALSE))</f>
        <v>87.54752851711024</v>
      </c>
      <c r="N78" s="95">
        <f>IF(ISNA(VLOOKUP($C78,'Ev 9'!$B$7:$G$100,6,FALSE)),"",VLOOKUP($C78,'Ev 9'!$B$7:$G$100,6,FALSE))</f>
        <v>79.3308890925756</v>
      </c>
      <c r="O78" s="95">
        <f>IF(ISNA(VLOOKUP($C78,'Ev 10'!$B$7:$G$100,6,FALSE)),"",VLOOKUP($C78,'Ev 10'!$B$7:$G$100,6,FALSE))</f>
        <v>100</v>
      </c>
      <c r="P78" s="99">
        <f t="shared" si="24"/>
        <v>498.9639639639639</v>
      </c>
      <c r="U78" s="3">
        <f t="shared" si="13"/>
        <v>100</v>
      </c>
      <c r="V78" s="3">
        <f t="shared" si="14"/>
        <v>100</v>
      </c>
      <c r="W78" s="3">
        <f t="shared" si="15"/>
        <v>100</v>
      </c>
      <c r="X78" s="3">
        <f t="shared" si="16"/>
        <v>100</v>
      </c>
      <c r="Y78" s="3">
        <f t="shared" si="17"/>
        <v>98.96396396396395</v>
      </c>
      <c r="Z78" s="3">
        <f t="shared" si="18"/>
        <v>97.90605546123373</v>
      </c>
      <c r="AA78" s="3">
        <f t="shared" si="19"/>
        <v>87.54752851711024</v>
      </c>
      <c r="AB78" s="3">
        <f t="shared" si="20"/>
        <v>86.61948095719582</v>
      </c>
      <c r="AC78" s="3">
        <f t="shared" si="21"/>
        <v>82.0558263181214</v>
      </c>
      <c r="AD78" s="3">
        <f t="shared" si="22"/>
        <v>79.3308890925756</v>
      </c>
    </row>
    <row r="79" spans="1:30" ht="12.75">
      <c r="A79" s="65" t="s">
        <v>12</v>
      </c>
      <c r="B79" s="24">
        <f t="shared" si="25"/>
        <v>2</v>
      </c>
      <c r="C79" s="23" t="s">
        <v>188</v>
      </c>
      <c r="D79" s="70" t="s">
        <v>63</v>
      </c>
      <c r="E79" s="77" t="s">
        <v>66</v>
      </c>
      <c r="F79" s="95">
        <f>IF(ISNA(VLOOKUP($C79,'Ev 1'!$B$7:$G$100,6,FALSE)),"",VLOOKUP($C79,'Ev 1'!$B$7:$G$100,6,FALSE))</f>
      </c>
      <c r="G79" s="95">
        <f>IF(ISNA(VLOOKUP($C79,'Ev 2'!$B$7:$G$100,6,FALSE)),"",VLOOKUP($C79,'Ev 2'!$B$7:$G$100,6,FALSE))</f>
      </c>
      <c r="H79" s="95">
        <f>IF(ISNA(VLOOKUP($C79,'Ev 3'!$B$7:$G$100,6,FALSE)),"",VLOOKUP($C79,'Ev 3'!$B$7:$G$100,6,FALSE))</f>
      </c>
      <c r="I79" s="95">
        <f>IF(ISNA(VLOOKUP($C79,'Ev 4'!$B$7:$G$100,6,FALSE)),"",VLOOKUP($C79,'Ev 4'!$B$7:$G$100,6,FALSE))</f>
      </c>
      <c r="J79" s="95">
        <f>IF(ISNA(VLOOKUP($C79,'Ev 5'!$B$7:$G$100,6,FALSE)),"",VLOOKUP($C79,'Ev 5'!$B$7:$G$100,6,FALSE))</f>
        <v>45.017015070491006</v>
      </c>
      <c r="K79" s="95">
        <f>IF(ISNA(VLOOKUP($C79,'Ev 6'!$B$7:$G$100,6,FALSE)),"",VLOOKUP($C79,'Ev 6'!$B$7:$G$100,6,FALSE))</f>
      </c>
      <c r="L79" s="95">
        <f>IF(ISNA(VLOOKUP($C79,'Ev 7'!$B$7:$G$100,6,FALSE)),"",VLOOKUP($C79,'Ev 7'!$B$7:$G$100,6,FALSE))</f>
      </c>
      <c r="M79" s="95">
        <f>IF(ISNA(VLOOKUP($C79,'Ev 8'!$B$7:$G$100,6,FALSE)),"",VLOOKUP($C79,'Ev 8'!$B$7:$G$100,6,FALSE))</f>
      </c>
      <c r="N79" s="95">
        <f>IF(ISNA(VLOOKUP($C79,'Ev 9'!$B$7:$G$100,6,FALSE)),"",VLOOKUP($C79,'Ev 9'!$B$7:$G$100,6,FALSE))</f>
        <v>57.31788079470198</v>
      </c>
      <c r="O79" s="95">
        <f>IF(ISNA(VLOOKUP($C79,'Ev 10'!$B$7:$G$100,6,FALSE)),"",VLOOKUP($C79,'Ev 10'!$B$7:$G$100,6,FALSE))</f>
        <v>69.64885496183206</v>
      </c>
      <c r="P79" s="99">
        <f t="shared" si="24"/>
        <v>171.98375082702503</v>
      </c>
      <c r="U79" s="3">
        <f t="shared" si="13"/>
        <v>69.64885496183206</v>
      </c>
      <c r="V79" s="3">
        <f t="shared" si="14"/>
        <v>57.31788079470198</v>
      </c>
      <c r="W79" s="3">
        <f t="shared" si="15"/>
        <v>45.017015070491006</v>
      </c>
      <c r="X79" s="3">
        <f t="shared" si="16"/>
      </c>
      <c r="Y79" s="3">
        <f t="shared" si="17"/>
      </c>
      <c r="Z79" s="3">
        <f t="shared" si="18"/>
      </c>
      <c r="AA79" s="3">
        <f t="shared" si="19"/>
      </c>
      <c r="AB79" s="3">
        <f t="shared" si="20"/>
      </c>
      <c r="AC79" s="3">
        <f t="shared" si="21"/>
      </c>
      <c r="AD79" s="3">
        <f t="shared" si="22"/>
      </c>
    </row>
    <row r="80" spans="1:30" ht="12.75">
      <c r="A80" s="23" t="s">
        <v>12</v>
      </c>
      <c r="B80" s="24">
        <f t="shared" si="25"/>
        <v>3</v>
      </c>
      <c r="C80" s="32" t="s">
        <v>111</v>
      </c>
      <c r="D80" s="70" t="s">
        <v>112</v>
      </c>
      <c r="E80" s="77" t="s">
        <v>61</v>
      </c>
      <c r="F80" s="95">
        <f>IF(ISNA(VLOOKUP($C80,'Ev 1'!$B$7:$G$100,6,FALSE)),"",VLOOKUP($C80,'Ev 1'!$B$7:$G$100,6,FALSE))</f>
      </c>
      <c r="G80" s="95">
        <f>IF(ISNA(VLOOKUP($C80,'Ev 2'!$B$7:$G$100,6,FALSE)),"",VLOOKUP($C80,'Ev 2'!$B$7:$G$100,6,FALSE))</f>
        <v>68.84543262791321</v>
      </c>
      <c r="H80" s="95">
        <f>IF(ISNA(VLOOKUP($C80,'Ev 3'!$B$7:$G$100,6,FALSE)),"",VLOOKUP($C80,'Ev 3'!$B$7:$G$100,6,FALSE))</f>
      </c>
      <c r="I80" s="95">
        <f>IF(ISNA(VLOOKUP($C80,'Ev 4'!$B$7:$G$100,6,FALSE)),"",VLOOKUP($C80,'Ev 4'!$B$7:$G$100,6,FALSE))</f>
      </c>
      <c r="J80" s="95">
        <f>IF(ISNA(VLOOKUP($C80,'Ev 5'!$B$7:$G$100,6,FALSE)),"",VLOOKUP($C80,'Ev 5'!$B$7:$G$100,6,FALSE))</f>
      </c>
      <c r="K80" s="95">
        <f>IF(ISNA(VLOOKUP($C80,'Ev 6'!$B$7:$G$100,6,FALSE)),"",VLOOKUP($C80,'Ev 6'!$B$7:$G$100,6,FALSE))</f>
      </c>
      <c r="L80" s="95">
        <f>IF(ISNA(VLOOKUP($C80,'Ev 7'!$B$7:$G$100,6,FALSE)),"",VLOOKUP($C80,'Ev 7'!$B$7:$G$100,6,FALSE))</f>
      </c>
      <c r="M80" s="95">
        <f>IF(ISNA(VLOOKUP($C80,'Ev 8'!$B$7:$G$100,6,FALSE)),"",VLOOKUP($C80,'Ev 8'!$B$7:$G$100,6,FALSE))</f>
        <v>40.49241591558584</v>
      </c>
      <c r="N80" s="95">
        <f>IF(ISNA(VLOOKUP($C80,'Ev 9'!$B$7:$G$100,6,FALSE)),"",VLOOKUP($C80,'Ev 9'!$B$7:$G$100,6,FALSE))</f>
        <v>39.171758316361164</v>
      </c>
      <c r="O80" s="95">
        <f>IF(ISNA(VLOOKUP($C80,'Ev 10'!$B$7:$G$100,6,FALSE)),"",VLOOKUP($C80,'Ev 10'!$B$7:$G$100,6,FALSE))</f>
      </c>
      <c r="P80" s="99">
        <f t="shared" si="24"/>
        <v>148.5096068598602</v>
      </c>
      <c r="U80" s="3">
        <f t="shared" si="13"/>
        <v>68.84543262791321</v>
      </c>
      <c r="V80" s="3">
        <f t="shared" si="14"/>
        <v>40.49241591558584</v>
      </c>
      <c r="W80" s="3">
        <f t="shared" si="15"/>
        <v>39.171758316361164</v>
      </c>
      <c r="X80" s="3">
        <f t="shared" si="16"/>
      </c>
      <c r="Y80" s="3">
        <f t="shared" si="17"/>
      </c>
      <c r="Z80" s="3">
        <f t="shared" si="18"/>
      </c>
      <c r="AA80" s="3">
        <f t="shared" si="19"/>
      </c>
      <c r="AB80" s="3">
        <f t="shared" si="20"/>
      </c>
      <c r="AC80" s="3">
        <f t="shared" si="21"/>
      </c>
      <c r="AD80" s="3">
        <f t="shared" si="22"/>
      </c>
    </row>
    <row r="81" spans="1:30" ht="12.75">
      <c r="A81" s="23" t="s">
        <v>12</v>
      </c>
      <c r="B81" s="24">
        <f t="shared" si="25"/>
        <v>4</v>
      </c>
      <c r="C81" s="32" t="s">
        <v>123</v>
      </c>
      <c r="D81" s="70" t="s">
        <v>63</v>
      </c>
      <c r="E81" s="77" t="s">
        <v>61</v>
      </c>
      <c r="F81" s="95">
        <f>IF(ISNA(VLOOKUP($C81,'Ev 1'!$B$7:$G$100,6,FALSE)),"",VLOOKUP($C81,'Ev 1'!$B$7:$G$100,6,FALSE))</f>
      </c>
      <c r="G81" s="95">
        <f>IF(ISNA(VLOOKUP($C81,'Ev 2'!$B$7:$G$100,6,FALSE)),"",VLOOKUP($C81,'Ev 2'!$B$7:$G$100,6,FALSE))</f>
        <v>0</v>
      </c>
      <c r="H81" s="95">
        <f>IF(ISNA(VLOOKUP($C81,'Ev 3'!$B$7:$G$100,6,FALSE)),"",VLOOKUP($C81,'Ev 3'!$B$7:$G$100,6,FALSE))</f>
      </c>
      <c r="I81" s="95">
        <f>IF(ISNA(VLOOKUP($C81,'Ev 4'!$B$7:$G$100,6,FALSE)),"",VLOOKUP($C81,'Ev 4'!$B$7:$G$100,6,FALSE))</f>
      </c>
      <c r="J81" s="95">
        <f>IF(ISNA(VLOOKUP($C81,'Ev 5'!$B$7:$G$100,6,FALSE)),"",VLOOKUP($C81,'Ev 5'!$B$7:$G$100,6,FALSE))</f>
      </c>
      <c r="K81" s="95">
        <f>IF(ISNA(VLOOKUP($C81,'Ev 6'!$B$7:$G$100,6,FALSE)),"",VLOOKUP($C81,'Ev 6'!$B$7:$G$100,6,FALSE))</f>
      </c>
      <c r="L81" s="95">
        <f>IF(ISNA(VLOOKUP($C81,'Ev 7'!$B$7:$G$100,6,FALSE)),"",VLOOKUP($C81,'Ev 7'!$B$7:$G$100,6,FALSE))</f>
      </c>
      <c r="M81" s="95">
        <f>IF(ISNA(VLOOKUP($C81,'Ev 8'!$B$7:$G$100,6,FALSE)),"",VLOOKUP($C81,'Ev 8'!$B$7:$G$100,6,FALSE))</f>
        <v>72.43413291388124</v>
      </c>
      <c r="N81" s="95">
        <f>IF(ISNA(VLOOKUP($C81,'Ev 9'!$B$7:$G$100,6,FALSE)),"",VLOOKUP($C81,'Ev 9'!$B$7:$G$100,6,FALSE))</f>
      </c>
      <c r="O81" s="95">
        <f>IF(ISNA(VLOOKUP($C81,'Ev 10'!$B$7:$G$100,6,FALSE)),"",VLOOKUP($C81,'Ev 10'!$B$7:$G$100,6,FALSE))</f>
        <v>73.0621396540679</v>
      </c>
      <c r="P81" s="99">
        <f t="shared" si="24"/>
        <v>145.49627256794915</v>
      </c>
      <c r="U81" s="3">
        <f t="shared" si="13"/>
        <v>73.0621396540679</v>
      </c>
      <c r="V81" s="3">
        <f t="shared" si="14"/>
        <v>72.43413291388124</v>
      </c>
      <c r="W81" s="3">
        <f t="shared" si="15"/>
        <v>0</v>
      </c>
      <c r="X81" s="3">
        <f t="shared" si="16"/>
      </c>
      <c r="Y81" s="3">
        <f t="shared" si="17"/>
      </c>
      <c r="Z81" s="3">
        <f t="shared" si="18"/>
      </c>
      <c r="AA81" s="3">
        <f t="shared" si="19"/>
      </c>
      <c r="AB81" s="3">
        <f t="shared" si="20"/>
      </c>
      <c r="AC81" s="3">
        <f t="shared" si="21"/>
      </c>
      <c r="AD81" s="3">
        <f t="shared" si="22"/>
      </c>
    </row>
    <row r="82" spans="1:30" ht="12.75">
      <c r="A82" s="65" t="s">
        <v>12</v>
      </c>
      <c r="B82" s="24">
        <f t="shared" si="25"/>
        <v>5</v>
      </c>
      <c r="C82" s="64" t="s">
        <v>297</v>
      </c>
      <c r="D82" s="80" t="s">
        <v>100</v>
      </c>
      <c r="E82" s="81" t="s">
        <v>72</v>
      </c>
      <c r="F82" s="95">
        <f>IF(ISNA(VLOOKUP($C82,'Ev 1'!$B$7:$G$100,6,FALSE)),"",VLOOKUP($C82,'Ev 1'!$B$7:$G$100,6,FALSE))</f>
      </c>
      <c r="G82" s="95">
        <f>IF(ISNA(VLOOKUP($C82,'Ev 2'!$B$7:$G$100,6,FALSE)),"",VLOOKUP($C82,'Ev 2'!$B$7:$G$100,6,FALSE))</f>
      </c>
      <c r="H82" s="95">
        <f>IF(ISNA(VLOOKUP($C82,'Ev 3'!$B$7:$G$100,6,FALSE)),"",VLOOKUP($C82,'Ev 3'!$B$7:$G$100,6,FALSE))</f>
      </c>
      <c r="I82" s="95">
        <f>IF(ISNA(VLOOKUP($C82,'Ev 4'!$B$7:$G$100,6,FALSE)),"",VLOOKUP($C82,'Ev 4'!$B$7:$G$100,6,FALSE))</f>
      </c>
      <c r="J82" s="95">
        <f>IF(ISNA(VLOOKUP($C82,'Ev 5'!$B$7:$G$100,6,FALSE)),"",VLOOKUP($C82,'Ev 5'!$B$7:$G$100,6,FALSE))</f>
      </c>
      <c r="K82" s="95">
        <f>IF(ISNA(VLOOKUP($C82,'Ev 6'!$B$7:$G$100,6,FALSE)),"",VLOOKUP($C82,'Ev 6'!$B$7:$G$100,6,FALSE))</f>
      </c>
      <c r="L82" s="95">
        <f>IF(ISNA(VLOOKUP($C82,'Ev 7'!$B$7:$G$100,6,FALSE)),"",VLOOKUP($C82,'Ev 7'!$B$7:$G$100,6,FALSE))</f>
      </c>
      <c r="M82" s="95">
        <f>IF(ISNA(VLOOKUP($C82,'Ev 8'!$B$7:$G$100,6,FALSE)),"",VLOOKUP($C82,'Ev 8'!$B$7:$G$100,6,FALSE))</f>
        <v>87.13339640491957</v>
      </c>
      <c r="N82" s="95">
        <f>IF(ISNA(VLOOKUP($C82,'Ev 9'!$B$7:$G$100,6,FALSE)),"",VLOOKUP($C82,'Ev 9'!$B$7:$G$100,6,FALSE))</f>
        <v>42.11678832116788</v>
      </c>
      <c r="O82" s="95">
        <f>IF(ISNA(VLOOKUP($C82,'Ev 10'!$B$7:$G$100,6,FALSE)),"",VLOOKUP($C82,'Ev 10'!$B$7:$G$100,6,FALSE))</f>
      </c>
      <c r="P82" s="99">
        <f t="shared" si="24"/>
        <v>129.25018472608744</v>
      </c>
      <c r="U82" s="3">
        <f t="shared" si="13"/>
        <v>87.13339640491957</v>
      </c>
      <c r="V82" s="3">
        <f t="shared" si="14"/>
        <v>42.11678832116788</v>
      </c>
      <c r="W82" s="3">
        <f t="shared" si="15"/>
      </c>
      <c r="X82" s="3">
        <f t="shared" si="16"/>
      </c>
      <c r="Y82" s="3">
        <f t="shared" si="17"/>
      </c>
      <c r="Z82" s="3">
        <f t="shared" si="18"/>
      </c>
      <c r="AA82" s="3">
        <f t="shared" si="19"/>
      </c>
      <c r="AB82" s="3">
        <f t="shared" si="20"/>
      </c>
      <c r="AC82" s="3">
        <f t="shared" si="21"/>
      </c>
      <c r="AD82" s="3">
        <f t="shared" si="22"/>
      </c>
    </row>
    <row r="83" spans="1:30" ht="12.75">
      <c r="A83" s="23" t="s">
        <v>12</v>
      </c>
      <c r="B83" s="24">
        <f t="shared" si="25"/>
        <v>6</v>
      </c>
      <c r="C83" s="32" t="s">
        <v>73</v>
      </c>
      <c r="D83" s="70" t="s">
        <v>74</v>
      </c>
      <c r="E83" s="77" t="s">
        <v>61</v>
      </c>
      <c r="F83" s="95">
        <f>IF(ISNA(VLOOKUP($C83,'Ev 1'!$B$7:$G$100,6,FALSE)),"",VLOOKUP($C83,'Ev 1'!$B$7:$G$100,6,FALSE))</f>
        <v>76.65042091271599</v>
      </c>
      <c r="G83" s="95">
        <f>IF(ISNA(VLOOKUP($C83,'Ev 2'!$B$7:$G$100,6,FALSE)),"",VLOOKUP($C83,'Ev 2'!$B$7:$G$100,6,FALSE))</f>
      </c>
      <c r="H83" s="95">
        <f>IF(ISNA(VLOOKUP($C83,'Ev 3'!$B$7:$G$100,6,FALSE)),"",VLOOKUP($C83,'Ev 3'!$B$7:$G$100,6,FALSE))</f>
      </c>
      <c r="I83" s="95">
        <f>IF(ISNA(VLOOKUP($C83,'Ev 4'!$B$7:$G$100,6,FALSE)),"",VLOOKUP($C83,'Ev 4'!$B$7:$G$100,6,FALSE))</f>
      </c>
      <c r="J83" s="95">
        <f>IF(ISNA(VLOOKUP($C83,'Ev 5'!$B$7:$G$100,6,FALSE)),"",VLOOKUP($C83,'Ev 5'!$B$7:$G$100,6,FALSE))</f>
      </c>
      <c r="K83" s="95">
        <f>IF(ISNA(VLOOKUP($C83,'Ev 6'!$B$7:$G$100,6,FALSE)),"",VLOOKUP($C83,'Ev 6'!$B$7:$G$100,6,FALSE))</f>
      </c>
      <c r="L83" s="95">
        <f>IF(ISNA(VLOOKUP($C83,'Ev 7'!$B$7:$G$100,6,FALSE)),"",VLOOKUP($C83,'Ev 7'!$B$7:$G$100,6,FALSE))</f>
      </c>
      <c r="M83" s="95">
        <f>IF(ISNA(VLOOKUP($C83,'Ev 8'!$B$7:$G$100,6,FALSE)),"",VLOOKUP($C83,'Ev 8'!$B$7:$G$100,6,FALSE))</f>
      </c>
      <c r="N83" s="95">
        <f>IF(ISNA(VLOOKUP($C83,'Ev 9'!$B$7:$G$100,6,FALSE)),"",VLOOKUP($C83,'Ev 9'!$B$7:$G$100,6,FALSE))</f>
      </c>
      <c r="O83" s="95">
        <f>IF(ISNA(VLOOKUP($C83,'Ev 10'!$B$7:$G$100,6,FALSE)),"",VLOOKUP($C83,'Ev 10'!$B$7:$G$100,6,FALSE))</f>
      </c>
      <c r="P83" s="99">
        <f t="shared" si="24"/>
        <v>76.65042091271599</v>
      </c>
      <c r="U83" s="3">
        <f t="shared" si="13"/>
        <v>76.65042091271599</v>
      </c>
      <c r="V83" s="3">
        <f t="shared" si="14"/>
      </c>
      <c r="W83" s="3">
        <f t="shared" si="15"/>
      </c>
      <c r="X83" s="3">
        <f t="shared" si="16"/>
      </c>
      <c r="Y83" s="3">
        <f t="shared" si="17"/>
      </c>
      <c r="Z83" s="3">
        <f t="shared" si="18"/>
      </c>
      <c r="AA83" s="3">
        <f t="shared" si="19"/>
      </c>
      <c r="AB83" s="3">
        <f t="shared" si="20"/>
      </c>
      <c r="AC83" s="3">
        <f t="shared" si="21"/>
      </c>
      <c r="AD83" s="3">
        <f t="shared" si="22"/>
      </c>
    </row>
    <row r="84" spans="1:30" ht="12.75">
      <c r="A84" s="65" t="s">
        <v>12</v>
      </c>
      <c r="B84" s="24">
        <f t="shared" si="25"/>
        <v>7</v>
      </c>
      <c r="C84" s="23" t="s">
        <v>173</v>
      </c>
      <c r="D84" s="70" t="s">
        <v>100</v>
      </c>
      <c r="E84" s="77" t="s">
        <v>61</v>
      </c>
      <c r="F84" s="95">
        <f>IF(ISNA(VLOOKUP($C84,'Ev 1'!$B$7:$G$100,6,FALSE)),"",VLOOKUP($C84,'Ev 1'!$B$7:$G$100,6,FALSE))</f>
      </c>
      <c r="G84" s="95">
        <f>IF(ISNA(VLOOKUP($C84,'Ev 2'!$B$7:$G$100,6,FALSE)),"",VLOOKUP($C84,'Ev 2'!$B$7:$G$100,6,FALSE))</f>
      </c>
      <c r="H84" s="95">
        <f>IF(ISNA(VLOOKUP($C84,'Ev 3'!$B$7:$G$100,6,FALSE)),"",VLOOKUP($C84,'Ev 3'!$B$7:$G$100,6,FALSE))</f>
      </c>
      <c r="I84" s="95">
        <f>IF(ISNA(VLOOKUP($C84,'Ev 4'!$B$7:$G$100,6,FALSE)),"",VLOOKUP($C84,'Ev 4'!$B$7:$G$100,6,FALSE))</f>
      </c>
      <c r="J84" s="95">
        <f>IF(ISNA(VLOOKUP($C84,'Ev 5'!$B$7:$G$100,6,FALSE)),"",VLOOKUP($C84,'Ev 5'!$B$7:$G$100,6,FALSE))</f>
        <v>71.72734314484896</v>
      </c>
      <c r="K84" s="95">
        <f>IF(ISNA(VLOOKUP($C84,'Ev 6'!$B$7:$G$100,6,FALSE)),"",VLOOKUP($C84,'Ev 6'!$B$7:$G$100,6,FALSE))</f>
      </c>
      <c r="L84" s="95">
        <f>IF(ISNA(VLOOKUP($C84,'Ev 7'!$B$7:$G$100,6,FALSE)),"",VLOOKUP($C84,'Ev 7'!$B$7:$G$100,6,FALSE))</f>
      </c>
      <c r="M84" s="95">
        <f>IF(ISNA(VLOOKUP($C84,'Ev 8'!$B$7:$G$100,6,FALSE)),"",VLOOKUP($C84,'Ev 8'!$B$7:$G$100,6,FALSE))</f>
      </c>
      <c r="N84" s="95">
        <f>IF(ISNA(VLOOKUP($C84,'Ev 9'!$B$7:$G$100,6,FALSE)),"",VLOOKUP($C84,'Ev 9'!$B$7:$G$100,6,FALSE))</f>
      </c>
      <c r="O84" s="95">
        <f>IF(ISNA(VLOOKUP($C84,'Ev 10'!$B$7:$G$100,6,FALSE)),"",VLOOKUP($C84,'Ev 10'!$B$7:$G$100,6,FALSE))</f>
      </c>
      <c r="P84" s="99">
        <f t="shared" si="24"/>
        <v>71.72734314484896</v>
      </c>
      <c r="U84" s="3">
        <f t="shared" si="13"/>
        <v>71.72734314484896</v>
      </c>
      <c r="V84" s="3">
        <f t="shared" si="14"/>
      </c>
      <c r="W84" s="3">
        <f t="shared" si="15"/>
      </c>
      <c r="X84" s="3">
        <f t="shared" si="16"/>
      </c>
      <c r="Y84" s="3">
        <f t="shared" si="17"/>
      </c>
      <c r="Z84" s="3">
        <f t="shared" si="18"/>
      </c>
      <c r="AA84" s="3">
        <f t="shared" si="19"/>
      </c>
      <c r="AB84" s="3">
        <f t="shared" si="20"/>
      </c>
      <c r="AC84" s="3">
        <f t="shared" si="21"/>
      </c>
      <c r="AD84" s="3">
        <f t="shared" si="22"/>
      </c>
    </row>
    <row r="85" spans="1:30" ht="12.75">
      <c r="A85" s="23" t="s">
        <v>12</v>
      </c>
      <c r="B85" s="24">
        <f t="shared" si="25"/>
        <v>8</v>
      </c>
      <c r="C85" s="32" t="s">
        <v>113</v>
      </c>
      <c r="D85" s="70" t="s">
        <v>114</v>
      </c>
      <c r="E85" s="77" t="s">
        <v>72</v>
      </c>
      <c r="F85" s="95">
        <f>IF(ISNA(VLOOKUP($C85,'Ev 1'!$B$7:$G$100,6,FALSE)),"",VLOOKUP($C85,'Ev 1'!$B$7:$G$100,6,FALSE))</f>
      </c>
      <c r="G85" s="95">
        <f>IF(ISNA(VLOOKUP($C85,'Ev 2'!$B$7:$G$100,6,FALSE)),"",VLOOKUP($C85,'Ev 2'!$B$7:$G$100,6,FALSE))</f>
        <v>0</v>
      </c>
      <c r="H85" s="95">
        <f>IF(ISNA(VLOOKUP($C85,'Ev 3'!$B$7:$G$100,6,FALSE)),"",VLOOKUP($C85,'Ev 3'!$B$7:$G$100,6,FALSE))</f>
      </c>
      <c r="I85" s="95">
        <f>IF(ISNA(VLOOKUP($C85,'Ev 4'!$B$7:$G$100,6,FALSE)),"",VLOOKUP($C85,'Ev 4'!$B$7:$G$100,6,FALSE))</f>
      </c>
      <c r="J85" s="95">
        <f>IF(ISNA(VLOOKUP($C85,'Ev 5'!$B$7:$G$100,6,FALSE)),"",VLOOKUP($C85,'Ev 5'!$B$7:$G$100,6,FALSE))</f>
        <v>64.8232411620581</v>
      </c>
      <c r="K85" s="95">
        <f>IF(ISNA(VLOOKUP($C85,'Ev 6'!$B$7:$G$100,6,FALSE)),"",VLOOKUP($C85,'Ev 6'!$B$7:$G$100,6,FALSE))</f>
      </c>
      <c r="L85" s="95">
        <f>IF(ISNA(VLOOKUP($C85,'Ev 7'!$B$7:$G$100,6,FALSE)),"",VLOOKUP($C85,'Ev 7'!$B$7:$G$100,6,FALSE))</f>
      </c>
      <c r="M85" s="95">
        <f>IF(ISNA(VLOOKUP($C85,'Ev 8'!$B$7:$G$100,6,FALSE)),"",VLOOKUP($C85,'Ev 8'!$B$7:$G$100,6,FALSE))</f>
      </c>
      <c r="N85" s="95">
        <f>IF(ISNA(VLOOKUP($C85,'Ev 9'!$B$7:$G$100,6,FALSE)),"",VLOOKUP($C85,'Ev 9'!$B$7:$G$100,6,FALSE))</f>
      </c>
      <c r="O85" s="95">
        <f>IF(ISNA(VLOOKUP($C85,'Ev 10'!$B$7:$G$100,6,FALSE)),"",VLOOKUP($C85,'Ev 10'!$B$7:$G$100,6,FALSE))</f>
      </c>
      <c r="P85" s="99">
        <f t="shared" si="24"/>
        <v>64.8232411620581</v>
      </c>
      <c r="U85" s="3">
        <f t="shared" si="13"/>
        <v>64.8232411620581</v>
      </c>
      <c r="V85" s="3">
        <f t="shared" si="14"/>
        <v>0</v>
      </c>
      <c r="W85" s="3">
        <f t="shared" si="15"/>
      </c>
      <c r="X85" s="3">
        <f t="shared" si="16"/>
      </c>
      <c r="Y85" s="3">
        <f t="shared" si="17"/>
      </c>
      <c r="Z85" s="3">
        <f t="shared" si="18"/>
      </c>
      <c r="AA85" s="3">
        <f t="shared" si="19"/>
      </c>
      <c r="AB85" s="3">
        <f t="shared" si="20"/>
      </c>
      <c r="AC85" s="3">
        <f t="shared" si="21"/>
      </c>
      <c r="AD85" s="3">
        <f t="shared" si="22"/>
      </c>
    </row>
    <row r="86" spans="1:30" ht="12.75">
      <c r="A86" s="23" t="s">
        <v>12</v>
      </c>
      <c r="B86" s="24">
        <f t="shared" si="25"/>
        <v>9</v>
      </c>
      <c r="C86" s="32" t="s">
        <v>81</v>
      </c>
      <c r="D86" s="70" t="s">
        <v>63</v>
      </c>
      <c r="E86" s="77" t="s">
        <v>61</v>
      </c>
      <c r="F86" s="95">
        <f>IF(ISNA(VLOOKUP($C86,'Ev 1'!$B$7:$G$100,6,FALSE)),"",VLOOKUP($C86,'Ev 1'!$B$7:$G$100,6,FALSE))</f>
        <v>58.053691275167786</v>
      </c>
      <c r="G86" s="95">
        <f>IF(ISNA(VLOOKUP($C86,'Ev 2'!$B$7:$G$100,6,FALSE)),"",VLOOKUP($C86,'Ev 2'!$B$7:$G$100,6,FALSE))</f>
      </c>
      <c r="H86" s="95">
        <f>IF(ISNA(VLOOKUP($C86,'Ev 3'!$B$7:$G$100,6,FALSE)),"",VLOOKUP($C86,'Ev 3'!$B$7:$G$100,6,FALSE))</f>
      </c>
      <c r="I86" s="95">
        <f>IF(ISNA(VLOOKUP($C86,'Ev 4'!$B$7:$G$100,6,FALSE)),"",VLOOKUP($C86,'Ev 4'!$B$7:$G$100,6,FALSE))</f>
      </c>
      <c r="J86" s="95">
        <f>IF(ISNA(VLOOKUP($C86,'Ev 5'!$B$7:$G$100,6,FALSE)),"",VLOOKUP($C86,'Ev 5'!$B$7:$G$100,6,FALSE))</f>
      </c>
      <c r="K86" s="95">
        <f>IF(ISNA(VLOOKUP($C86,'Ev 6'!$B$7:$G$100,6,FALSE)),"",VLOOKUP($C86,'Ev 6'!$B$7:$G$100,6,FALSE))</f>
      </c>
      <c r="L86" s="95">
        <f>IF(ISNA(VLOOKUP($C86,'Ev 7'!$B$7:$G$100,6,FALSE)),"",VLOOKUP($C86,'Ev 7'!$B$7:$G$100,6,FALSE))</f>
      </c>
      <c r="M86" s="95">
        <f>IF(ISNA(VLOOKUP($C86,'Ev 8'!$B$7:$G$100,6,FALSE)),"",VLOOKUP($C86,'Ev 8'!$B$7:$G$100,6,FALSE))</f>
      </c>
      <c r="N86" s="95">
        <f>IF(ISNA(VLOOKUP($C86,'Ev 9'!$B$7:$G$100,6,FALSE)),"",VLOOKUP($C86,'Ev 9'!$B$7:$G$100,6,FALSE))</f>
      </c>
      <c r="O86" s="95">
        <f>IF(ISNA(VLOOKUP($C86,'Ev 10'!$B$7:$G$100,6,FALSE)),"",VLOOKUP($C86,'Ev 10'!$B$7:$G$100,6,FALSE))</f>
      </c>
      <c r="P86" s="99">
        <f t="shared" si="24"/>
        <v>58.053691275167786</v>
      </c>
      <c r="U86" s="3">
        <f t="shared" si="13"/>
        <v>58.053691275167786</v>
      </c>
      <c r="V86" s="3">
        <f t="shared" si="14"/>
      </c>
      <c r="W86" s="3">
        <f t="shared" si="15"/>
      </c>
      <c r="X86" s="3">
        <f t="shared" si="16"/>
      </c>
      <c r="Y86" s="3">
        <f t="shared" si="17"/>
      </c>
      <c r="Z86" s="3">
        <f t="shared" si="18"/>
      </c>
      <c r="AA86" s="3">
        <f t="shared" si="19"/>
      </c>
      <c r="AB86" s="3">
        <f t="shared" si="20"/>
      </c>
      <c r="AC86" s="3">
        <f t="shared" si="21"/>
      </c>
      <c r="AD86" s="3">
        <f t="shared" si="22"/>
      </c>
    </row>
    <row r="87" spans="1:30" ht="12.75">
      <c r="A87" s="23" t="s">
        <v>12</v>
      </c>
      <c r="B87" s="24">
        <f t="shared" si="25"/>
        <v>10</v>
      </c>
      <c r="C87" s="64" t="s">
        <v>230</v>
      </c>
      <c r="D87" s="80" t="s">
        <v>63</v>
      </c>
      <c r="E87" s="81" t="s">
        <v>72</v>
      </c>
      <c r="F87" s="95">
        <f>IF(ISNA(VLOOKUP($C87,'Ev 1'!$B$7:$G$100,6,FALSE)),"",VLOOKUP($C87,'Ev 1'!$B$7:$G$100,6,FALSE))</f>
      </c>
      <c r="G87" s="95">
        <f>IF(ISNA(VLOOKUP($C87,'Ev 2'!$B$7:$G$100,6,FALSE)),"",VLOOKUP($C87,'Ev 2'!$B$7:$G$100,6,FALSE))</f>
      </c>
      <c r="H87" s="95">
        <f>IF(ISNA(VLOOKUP($C87,'Ev 3'!$B$7:$G$100,6,FALSE)),"",VLOOKUP($C87,'Ev 3'!$B$7:$G$100,6,FALSE))</f>
      </c>
      <c r="I87" s="95">
        <f>IF(ISNA(VLOOKUP($C87,'Ev 4'!$B$7:$G$100,6,FALSE)),"",VLOOKUP($C87,'Ev 4'!$B$7:$G$100,6,FALSE))</f>
      </c>
      <c r="J87" s="95">
        <f>IF(ISNA(VLOOKUP($C87,'Ev 5'!$B$7:$G$100,6,FALSE)),"",VLOOKUP($C87,'Ev 5'!$B$7:$G$100,6,FALSE))</f>
      </c>
      <c r="K87" s="95">
        <f>IF(ISNA(VLOOKUP($C87,'Ev 6'!$B$7:$G$100,6,FALSE)),"",VLOOKUP($C87,'Ev 6'!$B$7:$G$100,6,FALSE))</f>
      </c>
      <c r="L87" s="95">
        <f>IF(ISNA(VLOOKUP($C87,'Ev 7'!$B$7:$G$100,6,FALSE)),"",VLOOKUP($C87,'Ev 7'!$B$7:$G$100,6,FALSE))</f>
        <v>51.89043209876543</v>
      </c>
      <c r="M87" s="95">
        <f>IF(ISNA(VLOOKUP($C87,'Ev 8'!$B$7:$G$100,6,FALSE)),"",VLOOKUP($C87,'Ev 8'!$B$7:$G$100,6,FALSE))</f>
      </c>
      <c r="N87" s="95">
        <f>IF(ISNA(VLOOKUP($C87,'Ev 9'!$B$7:$G$100,6,FALSE)),"",VLOOKUP($C87,'Ev 9'!$B$7:$G$100,6,FALSE))</f>
      </c>
      <c r="O87" s="95">
        <f>IF(ISNA(VLOOKUP($C87,'Ev 10'!$B$7:$G$100,6,FALSE)),"",VLOOKUP($C87,'Ev 10'!$B$7:$G$100,6,FALSE))</f>
      </c>
      <c r="P87" s="99">
        <f t="shared" si="24"/>
        <v>51.89043209876543</v>
      </c>
      <c r="U87" s="3">
        <f t="shared" si="13"/>
        <v>51.89043209876543</v>
      </c>
      <c r="V87" s="3">
        <f t="shared" si="14"/>
      </c>
      <c r="W87" s="3">
        <f t="shared" si="15"/>
      </c>
      <c r="X87" s="3">
        <f t="shared" si="16"/>
      </c>
      <c r="Y87" s="3">
        <f t="shared" si="17"/>
      </c>
      <c r="Z87" s="3">
        <f t="shared" si="18"/>
      </c>
      <c r="AA87" s="3">
        <f t="shared" si="19"/>
      </c>
      <c r="AB87" s="3">
        <f t="shared" si="20"/>
      </c>
      <c r="AC87" s="3">
        <f t="shared" si="21"/>
      </c>
      <c r="AD87" s="3">
        <f t="shared" si="22"/>
      </c>
    </row>
    <row r="88" spans="1:30" ht="12.75">
      <c r="A88" s="65" t="s">
        <v>12</v>
      </c>
      <c r="B88" s="24">
        <f t="shared" si="25"/>
        <v>11</v>
      </c>
      <c r="C88" s="83" t="s">
        <v>298</v>
      </c>
      <c r="D88" s="80" t="s">
        <v>63</v>
      </c>
      <c r="E88" s="81" t="s">
        <v>264</v>
      </c>
      <c r="F88" s="95">
        <f>IF(ISNA(VLOOKUP($C88,'Ev 1'!$B$7:$G$100,6,FALSE)),"",VLOOKUP($C88,'Ev 1'!$B$7:$G$100,6,FALSE))</f>
      </c>
      <c r="G88" s="95">
        <f>IF(ISNA(VLOOKUP($C88,'Ev 2'!$B$7:$G$100,6,FALSE)),"",VLOOKUP($C88,'Ev 2'!$B$7:$G$100,6,FALSE))</f>
      </c>
      <c r="H88" s="95">
        <f>IF(ISNA(VLOOKUP($C88,'Ev 3'!$B$7:$G$100,6,FALSE)),"",VLOOKUP($C88,'Ev 3'!$B$7:$G$100,6,FALSE))</f>
      </c>
      <c r="I88" s="95">
        <f>IF(ISNA(VLOOKUP($C88,'Ev 4'!$B$7:$G$100,6,FALSE)),"",VLOOKUP($C88,'Ev 4'!$B$7:$G$100,6,FALSE))</f>
      </c>
      <c r="J88" s="95">
        <f>IF(ISNA(VLOOKUP($C88,'Ev 5'!$B$7:$G$100,6,FALSE)),"",VLOOKUP($C88,'Ev 5'!$B$7:$G$100,6,FALSE))</f>
      </c>
      <c r="K88" s="95">
        <f>IF(ISNA(VLOOKUP($C88,'Ev 6'!$B$7:$G$100,6,FALSE)),"",VLOOKUP($C88,'Ev 6'!$B$7:$G$100,6,FALSE))</f>
      </c>
      <c r="L88" s="95">
        <f>IF(ISNA(VLOOKUP($C88,'Ev 7'!$B$7:$G$100,6,FALSE)),"",VLOOKUP($C88,'Ev 7'!$B$7:$G$100,6,FALSE))</f>
      </c>
      <c r="M88" s="95">
        <f>IF(ISNA(VLOOKUP($C88,'Ev 8'!$B$7:$G$100,6,FALSE)),"",VLOOKUP($C88,'Ev 8'!$B$7:$G$100,6,FALSE))</f>
        <v>50.245499181669395</v>
      </c>
      <c r="N88" s="95">
        <f>IF(ISNA(VLOOKUP($C88,'Ev 9'!$B$7:$G$100,6,FALSE)),"",VLOOKUP($C88,'Ev 9'!$B$7:$G$100,6,FALSE))</f>
      </c>
      <c r="O88" s="95">
        <f>IF(ISNA(VLOOKUP($C88,'Ev 10'!$B$7:$G$100,6,FALSE)),"",VLOOKUP($C88,'Ev 10'!$B$7:$G$100,6,FALSE))</f>
      </c>
      <c r="P88" s="99">
        <f t="shared" si="24"/>
        <v>50.245499181669395</v>
      </c>
      <c r="U88" s="3">
        <f t="shared" si="13"/>
        <v>50.245499181669395</v>
      </c>
      <c r="V88" s="3">
        <f t="shared" si="14"/>
      </c>
      <c r="W88" s="3">
        <f t="shared" si="15"/>
      </c>
      <c r="X88" s="3">
        <f t="shared" si="16"/>
      </c>
      <c r="Y88" s="3">
        <f t="shared" si="17"/>
      </c>
      <c r="Z88" s="3">
        <f t="shared" si="18"/>
      </c>
      <c r="AA88" s="3">
        <f t="shared" si="19"/>
      </c>
      <c r="AB88" s="3">
        <f t="shared" si="20"/>
      </c>
      <c r="AC88" s="3">
        <f t="shared" si="21"/>
      </c>
      <c r="AD88" s="3">
        <f t="shared" si="22"/>
      </c>
    </row>
    <row r="89" spans="1:30" ht="12.75">
      <c r="A89" s="65" t="s">
        <v>12</v>
      </c>
      <c r="B89" s="24">
        <f t="shared" si="25"/>
        <v>12</v>
      </c>
      <c r="C89" s="66" t="s">
        <v>185</v>
      </c>
      <c r="D89" s="72" t="s">
        <v>74</v>
      </c>
      <c r="E89" s="78" t="s">
        <v>72</v>
      </c>
      <c r="F89" s="95">
        <f>IF(ISNA(VLOOKUP($C89,'Ev 1'!$B$7:$G$100,6,FALSE)),"",VLOOKUP($C89,'Ev 1'!$B$7:$G$100,6,FALSE))</f>
      </c>
      <c r="G89" s="95">
        <f>IF(ISNA(VLOOKUP($C89,'Ev 2'!$B$7:$G$100,6,FALSE)),"",VLOOKUP($C89,'Ev 2'!$B$7:$G$100,6,FALSE))</f>
      </c>
      <c r="H89" s="95">
        <f>IF(ISNA(VLOOKUP($C89,'Ev 3'!$B$7:$G$100,6,FALSE)),"",VLOOKUP($C89,'Ev 3'!$B$7:$G$100,6,FALSE))</f>
      </c>
      <c r="I89" s="95">
        <f>IF(ISNA(VLOOKUP($C89,'Ev 4'!$B$7:$G$100,6,FALSE)),"",VLOOKUP($C89,'Ev 4'!$B$7:$G$100,6,FALSE))</f>
      </c>
      <c r="J89" s="95">
        <f>IF(ISNA(VLOOKUP($C89,'Ev 5'!$B$7:$G$100,6,FALSE)),"",VLOOKUP($C89,'Ev 5'!$B$7:$G$100,6,FALSE))</f>
        <v>46.93360364926508</v>
      </c>
      <c r="K89" s="95">
        <f>IF(ISNA(VLOOKUP($C89,'Ev 6'!$B$7:$G$100,6,FALSE)),"",VLOOKUP($C89,'Ev 6'!$B$7:$G$100,6,FALSE))</f>
      </c>
      <c r="L89" s="95">
        <f>IF(ISNA(VLOOKUP($C89,'Ev 7'!$B$7:$G$100,6,FALSE)),"",VLOOKUP($C89,'Ev 7'!$B$7:$G$100,6,FALSE))</f>
      </c>
      <c r="M89" s="95">
        <f>IF(ISNA(VLOOKUP($C89,'Ev 8'!$B$7:$G$100,6,FALSE)),"",VLOOKUP($C89,'Ev 8'!$B$7:$G$100,6,FALSE))</f>
      </c>
      <c r="N89" s="95">
        <f>IF(ISNA(VLOOKUP($C89,'Ev 9'!$B$7:$G$100,6,FALSE)),"",VLOOKUP($C89,'Ev 9'!$B$7:$G$100,6,FALSE))</f>
      </c>
      <c r="O89" s="95">
        <f>IF(ISNA(VLOOKUP($C89,'Ev 10'!$B$7:$G$100,6,FALSE)),"",VLOOKUP($C89,'Ev 10'!$B$7:$G$100,6,FALSE))</f>
      </c>
      <c r="P89" s="99">
        <f t="shared" si="24"/>
        <v>46.93360364926508</v>
      </c>
      <c r="U89" s="3">
        <f t="shared" si="13"/>
        <v>46.93360364926508</v>
      </c>
      <c r="V89" s="3">
        <f t="shared" si="14"/>
      </c>
      <c r="W89" s="3">
        <f t="shared" si="15"/>
      </c>
      <c r="X89" s="3">
        <f t="shared" si="16"/>
      </c>
      <c r="Y89" s="3">
        <f t="shared" si="17"/>
      </c>
      <c r="Z89" s="3">
        <f t="shared" si="18"/>
      </c>
      <c r="AA89" s="3">
        <f t="shared" si="19"/>
      </c>
      <c r="AB89" s="3">
        <f t="shared" si="20"/>
      </c>
      <c r="AC89" s="3">
        <f t="shared" si="21"/>
      </c>
      <c r="AD89" s="3">
        <f t="shared" si="22"/>
      </c>
    </row>
    <row r="90" spans="1:30" ht="12.75">
      <c r="A90" s="23" t="s">
        <v>12</v>
      </c>
      <c r="B90" s="33">
        <f t="shared" si="25"/>
        <v>13</v>
      </c>
      <c r="C90" s="23" t="s">
        <v>99</v>
      </c>
      <c r="D90" s="70" t="s">
        <v>100</v>
      </c>
      <c r="E90" s="70" t="s">
        <v>61</v>
      </c>
      <c r="F90" s="96">
        <f>IF(ISNA(VLOOKUP($C90,'Ev 1'!$B$7:$G$100,6,FALSE)),"",VLOOKUP($C90,'Ev 1'!$B$7:$G$100,6,FALSE))</f>
        <v>38.54723707664884</v>
      </c>
      <c r="G90" s="95">
        <f>IF(ISNA(VLOOKUP($C90,'Ev 2'!$B$7:$G$100,6,FALSE)),"",VLOOKUP($C90,'Ev 2'!$B$7:$G$100,6,FALSE))</f>
      </c>
      <c r="H90" s="95">
        <f>IF(ISNA(VLOOKUP($C90,'Ev 3'!$B$7:$G$100,6,FALSE)),"",VLOOKUP($C90,'Ev 3'!$B$7:$G$100,6,FALSE))</f>
      </c>
      <c r="I90" s="95">
        <f>IF(ISNA(VLOOKUP($C90,'Ev 4'!$B$7:$G$100,6,FALSE)),"",VLOOKUP($C90,'Ev 4'!$B$7:$G$100,6,FALSE))</f>
      </c>
      <c r="J90" s="95">
        <f>IF(ISNA(VLOOKUP($C90,'Ev 5'!$B$7:$G$100,6,FALSE)),"",VLOOKUP($C90,'Ev 5'!$B$7:$G$100,6,FALSE))</f>
      </c>
      <c r="K90" s="95">
        <f>IF(ISNA(VLOOKUP($C90,'Ev 6'!$B$7:$G$100,6,FALSE)),"",VLOOKUP($C90,'Ev 6'!$B$7:$G$100,6,FALSE))</f>
      </c>
      <c r="L90" s="95">
        <f>IF(ISNA(VLOOKUP($C90,'Ev 7'!$B$7:$G$100,6,FALSE)),"",VLOOKUP($C90,'Ev 7'!$B$7:$G$100,6,FALSE))</f>
      </c>
      <c r="M90" s="95">
        <f>IF(ISNA(VLOOKUP($C90,'Ev 8'!$B$7:$G$100,6,FALSE)),"",VLOOKUP($C90,'Ev 8'!$B$7:$G$100,6,FALSE))</f>
      </c>
      <c r="N90" s="95">
        <f>IF(ISNA(VLOOKUP($C90,'Ev 9'!$B$7:$G$100,6,FALSE)),"",VLOOKUP($C90,'Ev 9'!$B$7:$G$100,6,FALSE))</f>
      </c>
      <c r="O90" s="95">
        <f>IF(ISNA(VLOOKUP($C90,'Ev 10'!$B$7:$G$100,6,FALSE)),"",VLOOKUP($C90,'Ev 10'!$B$7:$G$100,6,FALSE))</f>
      </c>
      <c r="P90" s="99">
        <f t="shared" si="24"/>
        <v>38.54723707664884</v>
      </c>
      <c r="U90" s="3">
        <f t="shared" si="13"/>
        <v>38.54723707664884</v>
      </c>
      <c r="V90" s="3">
        <f t="shared" si="14"/>
      </c>
      <c r="W90" s="3">
        <f t="shared" si="15"/>
      </c>
      <c r="X90" s="3">
        <f t="shared" si="16"/>
      </c>
      <c r="Y90" s="3">
        <f t="shared" si="17"/>
      </c>
      <c r="Z90" s="3">
        <f t="shared" si="18"/>
      </c>
      <c r="AA90" s="3">
        <f t="shared" si="19"/>
      </c>
      <c r="AB90" s="3">
        <f t="shared" si="20"/>
      </c>
      <c r="AC90" s="3">
        <f t="shared" si="21"/>
      </c>
      <c r="AD90" s="3">
        <f t="shared" si="22"/>
      </c>
    </row>
    <row r="91" spans="1:30" ht="12.75">
      <c r="A91" s="23" t="s">
        <v>12</v>
      </c>
      <c r="B91" s="24">
        <f t="shared" si="25"/>
        <v>14</v>
      </c>
      <c r="C91" s="82" t="s">
        <v>152</v>
      </c>
      <c r="D91" s="73" t="s">
        <v>112</v>
      </c>
      <c r="E91" s="76" t="s">
        <v>61</v>
      </c>
      <c r="F91" s="95">
        <f>IF(ISNA(VLOOKUP($C91,'Ev 1'!$B$7:$G$100,6,FALSE)),"",VLOOKUP($C91,'Ev 1'!$B$7:$G$100,6,FALSE))</f>
      </c>
      <c r="G91" s="95">
        <f>IF(ISNA(VLOOKUP($C91,'Ev 2'!$B$7:$G$100,6,FALSE)),"",VLOOKUP($C91,'Ev 2'!$B$7:$G$100,6,FALSE))</f>
      </c>
      <c r="H91" s="95">
        <f>IF(ISNA(VLOOKUP($C91,'Ev 3'!$B$7:$G$100,6,FALSE)),"",VLOOKUP($C91,'Ev 3'!$B$7:$G$100,6,FALSE))</f>
        <v>37.54272043745728</v>
      </c>
      <c r="I91" s="95">
        <f>IF(ISNA(VLOOKUP($C91,'Ev 4'!$B$7:$G$100,6,FALSE)),"",VLOOKUP($C91,'Ev 4'!$B$7:$G$100,6,FALSE))</f>
      </c>
      <c r="J91" s="95">
        <f>IF(ISNA(VLOOKUP($C91,'Ev 5'!$B$7:$G$100,6,FALSE)),"",VLOOKUP($C91,'Ev 5'!$B$7:$G$100,6,FALSE))</f>
      </c>
      <c r="K91" s="95">
        <f>IF(ISNA(VLOOKUP($C91,'Ev 6'!$B$7:$G$100,6,FALSE)),"",VLOOKUP($C91,'Ev 6'!$B$7:$G$100,6,FALSE))</f>
      </c>
      <c r="L91" s="95">
        <f>IF(ISNA(VLOOKUP($C91,'Ev 7'!$B$7:$G$100,6,FALSE)),"",VLOOKUP($C91,'Ev 7'!$B$7:$G$100,6,FALSE))</f>
      </c>
      <c r="M91" s="95">
        <f>IF(ISNA(VLOOKUP($C91,'Ev 8'!$B$7:$G$100,6,FALSE)),"",VLOOKUP($C91,'Ev 8'!$B$7:$G$100,6,FALSE))</f>
      </c>
      <c r="N91" s="95">
        <f>IF(ISNA(VLOOKUP($C91,'Ev 9'!$B$7:$G$100,6,FALSE)),"",VLOOKUP($C91,'Ev 9'!$B$7:$G$100,6,FALSE))</f>
      </c>
      <c r="O91" s="95">
        <f>IF(ISNA(VLOOKUP($C91,'Ev 10'!$B$7:$G$100,6,FALSE)),"",VLOOKUP($C91,'Ev 10'!$B$7:$G$100,6,FALSE))</f>
      </c>
      <c r="P91" s="99">
        <f t="shared" si="24"/>
        <v>37.54272043745728</v>
      </c>
      <c r="U91" s="3">
        <f t="shared" si="13"/>
        <v>37.54272043745728</v>
      </c>
      <c r="V91" s="3">
        <f t="shared" si="14"/>
      </c>
      <c r="W91" s="3">
        <f t="shared" si="15"/>
      </c>
      <c r="X91" s="3">
        <f t="shared" si="16"/>
      </c>
      <c r="Y91" s="3">
        <f t="shared" si="17"/>
      </c>
      <c r="Z91" s="3">
        <f t="shared" si="18"/>
      </c>
      <c r="AA91" s="3">
        <f t="shared" si="19"/>
      </c>
      <c r="AB91" s="3">
        <f t="shared" si="20"/>
      </c>
      <c r="AC91" s="3">
        <f t="shared" si="21"/>
      </c>
      <c r="AD91" s="3">
        <f t="shared" si="22"/>
      </c>
    </row>
    <row r="92" spans="1:30" ht="12.75">
      <c r="A92" s="18" t="s">
        <v>52</v>
      </c>
      <c r="B92" s="22">
        <v>0</v>
      </c>
      <c r="C92" s="60" t="s">
        <v>53</v>
      </c>
      <c r="D92" s="71"/>
      <c r="E92" s="79"/>
      <c r="F92" s="98">
        <f>IF(ISNA(VLOOKUP($C92,'Ev 1'!$B$7:$G$100,6,FALSE)),"",VLOOKUP($C92,'Ev 1'!$B$7:$G$100,6,FALSE))</f>
      </c>
      <c r="G92" s="98">
        <f>IF(ISNA(VLOOKUP($C92,'Ev 2'!$B$7:$G$100,6,FALSE)),"",VLOOKUP($C92,'Ev 2'!$B$7:$G$100,6,FALSE))</f>
      </c>
      <c r="H92" s="98">
        <f>IF(ISNA(VLOOKUP($C92,'Ev 3'!$B$7:$G$100,6,FALSE)),"",VLOOKUP($C92,'Ev 3'!$B$7:$G$100,6,FALSE))</f>
      </c>
      <c r="I92" s="98">
        <f>IF(ISNA(VLOOKUP($C92,'Ev 4'!$B$7:$G$100,6,FALSE)),"",VLOOKUP($C92,'Ev 4'!$B$7:$G$100,6,FALSE))</f>
      </c>
      <c r="J92" s="98">
        <f>IF(ISNA(VLOOKUP($C92,'Ev 5'!$B$7:$G$100,6,FALSE)),"",VLOOKUP($C92,'Ev 5'!$B$7:$G$100,6,FALSE))</f>
      </c>
      <c r="K92" s="98">
        <f>IF(ISNA(VLOOKUP($C92,'Ev 6'!$B$7:$G$100,6,FALSE)),"",VLOOKUP($C92,'Ev 6'!$B$7:$G$100,6,FALSE))</f>
      </c>
      <c r="L92" s="98">
        <f>IF(ISNA(VLOOKUP($C92,'Ev 7'!$B$7:$G$100,6,FALSE)),"",VLOOKUP($C92,'Ev 7'!$B$7:$G$100,6,FALSE))</f>
      </c>
      <c r="M92" s="98">
        <f>IF(ISNA(VLOOKUP($C92,'Ev 8'!$B$7:$G$100,6,FALSE)),"",VLOOKUP($C92,'Ev 8'!$B$7:$G$100,6,FALSE))</f>
      </c>
      <c r="N92" s="98">
        <f>IF(ISNA(VLOOKUP($C92,'Ev 9'!$B$7:$G$100,6,FALSE)),"",VLOOKUP($C92,'Ev 9'!$B$7:$G$100,6,FALSE))</f>
      </c>
      <c r="O92" s="98">
        <f>IF(ISNA(VLOOKUP($C92,'Ev 10'!$B$7:$G$100,6,FALSE)),"",VLOOKUP($C92,'Ev 10'!$B$7:$G$100,6,FALSE))</f>
      </c>
      <c r="P92" s="100">
        <f t="shared" si="24"/>
        <v>0</v>
      </c>
      <c r="U92" s="3">
        <f aca="true" t="shared" si="26" ref="U92:U152">IF(ISERR(LARGE($F92:$O92,1)),"",(LARGE($F92:$O92,1)))</f>
      </c>
      <c r="V92" s="3">
        <f aca="true" t="shared" si="27" ref="V92:V152">IF(ISERR(LARGE($F92:$O92,2)),"",(LARGE($F92:$O92,2)))</f>
      </c>
      <c r="W92" s="3">
        <f aca="true" t="shared" si="28" ref="W92:W152">IF(ISERR(LARGE($F92:$O92,3)),"",(LARGE($F92:$O92,3)))</f>
      </c>
      <c r="X92" s="3">
        <f aca="true" t="shared" si="29" ref="X92:X152">IF(ISERR(LARGE($F92:$O92,4)),"",(LARGE($F92:$O92,4)))</f>
      </c>
      <c r="Y92" s="3">
        <f aca="true" t="shared" si="30" ref="Y92:Y152">IF(ISERR(LARGE($F92:$O92,5)),"",(LARGE($F92:$O92,5)))</f>
      </c>
      <c r="Z92" s="3">
        <f aca="true" t="shared" si="31" ref="Z92:Z152">IF(ISERR(LARGE($F92:$O92,6)),"",(LARGE($F92:$O92,6)))</f>
      </c>
      <c r="AA92" s="3">
        <f aca="true" t="shared" si="32" ref="AA92:AA152">IF(ISERR(LARGE($F92:$O92,7)),"",(LARGE($F92:$O92,7)))</f>
      </c>
      <c r="AB92" s="3">
        <f aca="true" t="shared" si="33" ref="AB92:AB152">IF(ISERR(LARGE($F92:$O92,8)),"",(LARGE($F92:$O92,8)))</f>
      </c>
      <c r="AC92" s="3">
        <f aca="true" t="shared" si="34" ref="AC92:AC152">IF(ISERR(LARGE($F92:$O92,9)),"",(LARGE($F92:$O92,9)))</f>
      </c>
      <c r="AD92" s="3">
        <f aca="true" t="shared" si="35" ref="AD92:AD152">IF(ISERR(LARGE($F92:$O92,10)),"",(LARGE($F92:$O92,10)))</f>
      </c>
    </row>
    <row r="93" spans="1:30" ht="12.75">
      <c r="A93" s="23" t="s">
        <v>13</v>
      </c>
      <c r="B93" s="24">
        <f aca="true" t="shared" si="36" ref="B93:B98">B92+1</f>
        <v>1</v>
      </c>
      <c r="C93" s="32" t="s">
        <v>141</v>
      </c>
      <c r="D93" s="70" t="s">
        <v>142</v>
      </c>
      <c r="E93" s="77" t="s">
        <v>72</v>
      </c>
      <c r="F93" s="95">
        <f>IF(ISNA(VLOOKUP($C93,'Ev 1'!$B$7:$G$100,6,FALSE)),"",VLOOKUP($C93,'Ev 1'!$B$7:$G$100,6,FALSE))</f>
      </c>
      <c r="G93" s="95">
        <f>IF(ISNA(VLOOKUP($C93,'Ev 2'!$B$7:$G$100,6,FALSE)),"",VLOOKUP($C93,'Ev 2'!$B$7:$G$100,6,FALSE))</f>
      </c>
      <c r="H93" s="95">
        <f>IF(ISNA(VLOOKUP($C93,'Ev 3'!$B$7:$G$100,6,FALSE)),"",VLOOKUP($C93,'Ev 3'!$B$7:$G$100,6,FALSE))</f>
        <v>59.847453010079</v>
      </c>
      <c r="I93" s="95">
        <f>IF(ISNA(VLOOKUP($C93,'Ev 4'!$B$7:$G$100,6,FALSE)),"",VLOOKUP($C93,'Ev 4'!$B$7:$G$100,6,FALSE))</f>
      </c>
      <c r="J93" s="95">
        <f>IF(ISNA(VLOOKUP($C93,'Ev 5'!$B$7:$G$100,6,FALSE)),"",VLOOKUP($C93,'Ev 5'!$B$7:$G$100,6,FALSE))</f>
      </c>
      <c r="K93" s="95">
        <f>IF(ISNA(VLOOKUP($C93,'Ev 6'!$B$7:$G$100,6,FALSE)),"",VLOOKUP($C93,'Ev 6'!$B$7:$G$100,6,FALSE))</f>
        <v>64.45251686559418</v>
      </c>
      <c r="L93" s="95">
        <f>IF(ISNA(VLOOKUP($C93,'Ev 7'!$B$7:$G$100,6,FALSE)),"",VLOOKUP($C93,'Ev 7'!$B$7:$G$100,6,FALSE))</f>
      </c>
      <c r="M93" s="95">
        <f>IF(ISNA(VLOOKUP($C93,'Ev 8'!$B$7:$G$100,6,FALSE)),"",VLOOKUP($C93,'Ev 8'!$B$7:$G$100,6,FALSE))</f>
        <v>67.10382513661202</v>
      </c>
      <c r="N93" s="95">
        <f>IF(ISNA(VLOOKUP($C93,'Ev 9'!$B$7:$G$100,6,FALSE)),"",VLOOKUP($C93,'Ev 9'!$B$7:$G$100,6,FALSE))</f>
      </c>
      <c r="O93" s="95">
        <f>IF(ISNA(VLOOKUP($C93,'Ev 10'!$B$7:$G$100,6,FALSE)),"",VLOOKUP($C93,'Ev 10'!$B$7:$G$100,6,FALSE))</f>
      </c>
      <c r="P93" s="99">
        <f t="shared" si="24"/>
        <v>191.40379501228517</v>
      </c>
      <c r="U93" s="3">
        <f t="shared" si="26"/>
        <v>67.10382513661202</v>
      </c>
      <c r="V93" s="3">
        <f t="shared" si="27"/>
        <v>64.45251686559418</v>
      </c>
      <c r="W93" s="3">
        <f t="shared" si="28"/>
        <v>59.847453010079</v>
      </c>
      <c r="X93" s="3">
        <f t="shared" si="29"/>
      </c>
      <c r="Y93" s="3">
        <f t="shared" si="30"/>
      </c>
      <c r="Z93" s="3">
        <f t="shared" si="31"/>
      </c>
      <c r="AA93" s="3">
        <f t="shared" si="32"/>
      </c>
      <c r="AB93" s="3">
        <f t="shared" si="33"/>
      </c>
      <c r="AC93" s="3">
        <f t="shared" si="34"/>
      </c>
      <c r="AD93" s="3">
        <f t="shared" si="35"/>
      </c>
    </row>
    <row r="94" spans="1:30" ht="12.75">
      <c r="A94" s="23" t="s">
        <v>13</v>
      </c>
      <c r="B94" s="24">
        <f t="shared" si="36"/>
        <v>2</v>
      </c>
      <c r="C94" s="32" t="s">
        <v>97</v>
      </c>
      <c r="D94" s="70" t="s">
        <v>65</v>
      </c>
      <c r="E94" s="77" t="s">
        <v>61</v>
      </c>
      <c r="F94" s="95">
        <f>IF(ISNA(VLOOKUP($C94,'Ev 1'!$B$7:$G$100,6,FALSE)),"",VLOOKUP($C94,'Ev 1'!$B$7:$G$100,6,FALSE))</f>
        <v>44.807044807044804</v>
      </c>
      <c r="G94" s="95">
        <f>IF(ISNA(VLOOKUP($C94,'Ev 2'!$B$7:$G$100,6,FALSE)),"",VLOOKUP($C94,'Ev 2'!$B$7:$G$100,6,FALSE))</f>
        <v>36.967779056386654</v>
      </c>
      <c r="H94" s="95">
        <f>IF(ISNA(VLOOKUP($C94,'Ev 3'!$B$7:$G$100,6,FALSE)),"",VLOOKUP($C94,'Ev 3'!$B$7:$G$100,6,FALSE))</f>
      </c>
      <c r="I94" s="95">
        <f>IF(ISNA(VLOOKUP($C94,'Ev 4'!$B$7:$G$100,6,FALSE)),"",VLOOKUP($C94,'Ev 4'!$B$7:$G$100,6,FALSE))</f>
      </c>
      <c r="J94" s="95">
        <f>IF(ISNA(VLOOKUP($C94,'Ev 5'!$B$7:$G$100,6,FALSE)),"",VLOOKUP($C94,'Ev 5'!$B$7:$G$100,6,FALSE))</f>
      </c>
      <c r="K94" s="95">
        <f>IF(ISNA(VLOOKUP($C94,'Ev 6'!$B$7:$G$100,6,FALSE)),"",VLOOKUP($C94,'Ev 6'!$B$7:$G$100,6,FALSE))</f>
      </c>
      <c r="L94" s="95">
        <f>IF(ISNA(VLOOKUP($C94,'Ev 7'!$B$7:$G$100,6,FALSE)),"",VLOOKUP($C94,'Ev 7'!$B$7:$G$100,6,FALSE))</f>
        <v>45.5314827352742</v>
      </c>
      <c r="M94" s="95">
        <f>IF(ISNA(VLOOKUP($C94,'Ev 8'!$B$7:$G$100,6,FALSE)),"",VLOOKUP($C94,'Ev 8'!$B$7:$G$100,6,FALSE))</f>
        <v>51.06736900471305</v>
      </c>
      <c r="N94" s="95">
        <f>IF(ISNA(VLOOKUP($C94,'Ev 9'!$B$7:$G$100,6,FALSE)),"",VLOOKUP($C94,'Ev 9'!$B$7:$G$100,6,FALSE))</f>
      </c>
      <c r="O94" s="95">
        <f>IF(ISNA(VLOOKUP($C94,'Ev 10'!$B$7:$G$100,6,FALSE)),"",VLOOKUP($C94,'Ev 10'!$B$7:$G$100,6,FALSE))</f>
      </c>
      <c r="P94" s="99">
        <f t="shared" si="24"/>
        <v>178.37367560341872</v>
      </c>
      <c r="U94" s="3">
        <f t="shared" si="26"/>
        <v>51.06736900471305</v>
      </c>
      <c r="V94" s="3">
        <f t="shared" si="27"/>
        <v>45.5314827352742</v>
      </c>
      <c r="W94" s="3">
        <f t="shared" si="28"/>
        <v>44.807044807044804</v>
      </c>
      <c r="X94" s="3">
        <f t="shared" si="29"/>
        <v>36.967779056386654</v>
      </c>
      <c r="Y94" s="3">
        <f t="shared" si="30"/>
      </c>
      <c r="Z94" s="3">
        <f t="shared" si="31"/>
      </c>
      <c r="AA94" s="3">
        <f t="shared" si="32"/>
      </c>
      <c r="AB94" s="3">
        <f t="shared" si="33"/>
      </c>
      <c r="AC94" s="3">
        <f t="shared" si="34"/>
      </c>
      <c r="AD94" s="3">
        <f t="shared" si="35"/>
      </c>
    </row>
    <row r="95" spans="1:30" ht="12.75">
      <c r="A95" s="23" t="s">
        <v>13</v>
      </c>
      <c r="B95" s="24">
        <f t="shared" si="36"/>
        <v>3</v>
      </c>
      <c r="C95" s="32" t="s">
        <v>92</v>
      </c>
      <c r="D95" s="70" t="s">
        <v>93</v>
      </c>
      <c r="E95" s="77" t="s">
        <v>61</v>
      </c>
      <c r="F95" s="95">
        <f>IF(ISNA(VLOOKUP($C95,'Ev 1'!$B$7:$G$100,6,FALSE)),"",VLOOKUP($C95,'Ev 1'!$B$7:$G$100,6,FALSE))</f>
        <v>48.80112834978843</v>
      </c>
      <c r="G95" s="95">
        <f>IF(ISNA(VLOOKUP($C95,'Ev 2'!$B$7:$G$100,6,FALSE)),"",VLOOKUP($C95,'Ev 2'!$B$7:$G$100,6,FALSE))</f>
      </c>
      <c r="H95" s="95">
        <f>IF(ISNA(VLOOKUP($C95,'Ev 3'!$B$7:$G$100,6,FALSE)),"",VLOOKUP($C95,'Ev 3'!$B$7:$G$100,6,FALSE))</f>
      </c>
      <c r="I95" s="95">
        <f>IF(ISNA(VLOOKUP($C95,'Ev 4'!$B$7:$G$100,6,FALSE)),"",VLOOKUP($C95,'Ev 4'!$B$7:$G$100,6,FALSE))</f>
      </c>
      <c r="J95" s="95">
        <f>IF(ISNA(VLOOKUP($C95,'Ev 5'!$B$7:$G$100,6,FALSE)),"",VLOOKUP($C95,'Ev 5'!$B$7:$G$100,6,FALSE))</f>
      </c>
      <c r="K95" s="95">
        <f>IF(ISNA(VLOOKUP($C95,'Ev 6'!$B$7:$G$100,6,FALSE)),"",VLOOKUP($C95,'Ev 6'!$B$7:$G$100,6,FALSE))</f>
        <v>42.374616171954955</v>
      </c>
      <c r="L95" s="95">
        <f>IF(ISNA(VLOOKUP($C95,'Ev 7'!$B$7:$G$100,6,FALSE)),"",VLOOKUP($C95,'Ev 7'!$B$7:$G$100,6,FALSE))</f>
      </c>
      <c r="M95" s="95">
        <f>IF(ISNA(VLOOKUP($C95,'Ev 8'!$B$7:$G$100,6,FALSE)),"",VLOOKUP($C95,'Ev 8'!$B$7:$G$100,6,FALSE))</f>
        <v>41.97812215132178</v>
      </c>
      <c r="N95" s="95">
        <f>IF(ISNA(VLOOKUP($C95,'Ev 9'!$B$7:$G$100,6,FALSE)),"",VLOOKUP($C95,'Ev 9'!$B$7:$G$100,6,FALSE))</f>
      </c>
      <c r="O95" s="95">
        <f>IF(ISNA(VLOOKUP($C95,'Ev 10'!$B$7:$G$100,6,FALSE)),"",VLOOKUP($C95,'Ev 10'!$B$7:$G$100,6,FALSE))</f>
      </c>
      <c r="P95" s="99">
        <f t="shared" si="24"/>
        <v>133.15386667306515</v>
      </c>
      <c r="U95" s="3">
        <f t="shared" si="26"/>
        <v>48.80112834978843</v>
      </c>
      <c r="V95" s="3">
        <f t="shared" si="27"/>
        <v>42.374616171954955</v>
      </c>
      <c r="W95" s="3">
        <f t="shared" si="28"/>
        <v>41.97812215132178</v>
      </c>
      <c r="X95" s="3">
        <f t="shared" si="29"/>
      </c>
      <c r="Y95" s="3">
        <f t="shared" si="30"/>
      </c>
      <c r="Z95" s="3">
        <f t="shared" si="31"/>
      </c>
      <c r="AA95" s="3">
        <f t="shared" si="32"/>
      </c>
      <c r="AB95" s="3">
        <f t="shared" si="33"/>
      </c>
      <c r="AC95" s="3">
        <f t="shared" si="34"/>
      </c>
      <c r="AD95" s="3">
        <f t="shared" si="35"/>
      </c>
    </row>
    <row r="96" spans="1:30" ht="12.75">
      <c r="A96" s="23" t="s">
        <v>13</v>
      </c>
      <c r="B96" s="24">
        <f t="shared" si="36"/>
        <v>4</v>
      </c>
      <c r="C96" s="32" t="s">
        <v>64</v>
      </c>
      <c r="D96" s="70" t="s">
        <v>65</v>
      </c>
      <c r="E96" s="77" t="s">
        <v>66</v>
      </c>
      <c r="F96" s="95">
        <f>IF(ISNA(VLOOKUP($C96,'Ev 1'!$B$7:$G$100,6,FALSE)),"",VLOOKUP($C96,'Ev 1'!$B$7:$G$100,6,FALSE))</f>
        <v>89.31337119256581</v>
      </c>
      <c r="G96" s="95">
        <f>IF(ISNA(VLOOKUP($C96,'Ev 2'!$B$7:$G$100,6,FALSE)),"",VLOOKUP($C96,'Ev 2'!$B$7:$G$100,6,FALSE))</f>
      </c>
      <c r="H96" s="95">
        <f>IF(ISNA(VLOOKUP($C96,'Ev 3'!$B$7:$G$100,6,FALSE)),"",VLOOKUP($C96,'Ev 3'!$B$7:$G$100,6,FALSE))</f>
      </c>
      <c r="I96" s="95">
        <f>IF(ISNA(VLOOKUP($C96,'Ev 4'!$B$7:$G$100,6,FALSE)),"",VLOOKUP($C96,'Ev 4'!$B$7:$G$100,6,FALSE))</f>
      </c>
      <c r="J96" s="95">
        <f>IF(ISNA(VLOOKUP($C96,'Ev 5'!$B$7:$G$100,6,FALSE)),"",VLOOKUP($C96,'Ev 5'!$B$7:$G$100,6,FALSE))</f>
      </c>
      <c r="K96" s="95">
        <f>IF(ISNA(VLOOKUP($C96,'Ev 6'!$B$7:$G$100,6,FALSE)),"",VLOOKUP($C96,'Ev 6'!$B$7:$G$100,6,FALSE))</f>
      </c>
      <c r="L96" s="95">
        <f>IF(ISNA(VLOOKUP($C96,'Ev 7'!$B$7:$G$100,6,FALSE)),"",VLOOKUP($C96,'Ev 7'!$B$7:$G$100,6,FALSE))</f>
      </c>
      <c r="M96" s="95">
        <f>IF(ISNA(VLOOKUP($C96,'Ev 8'!$B$7:$G$100,6,FALSE)),"",VLOOKUP($C96,'Ev 8'!$B$7:$G$100,6,FALSE))</f>
      </c>
      <c r="N96" s="95">
        <f>IF(ISNA(VLOOKUP($C96,'Ev 9'!$B$7:$G$100,6,FALSE)),"",VLOOKUP($C96,'Ev 9'!$B$7:$G$100,6,FALSE))</f>
      </c>
      <c r="O96" s="95">
        <f>IF(ISNA(VLOOKUP($C96,'Ev 10'!$B$7:$G$100,6,FALSE)),"",VLOOKUP($C96,'Ev 10'!$B$7:$G$100,6,FALSE))</f>
      </c>
      <c r="P96" s="99">
        <f t="shared" si="24"/>
        <v>89.31337119256581</v>
      </c>
      <c r="U96" s="3">
        <f t="shared" si="26"/>
        <v>89.31337119256581</v>
      </c>
      <c r="V96" s="3">
        <f t="shared" si="27"/>
      </c>
      <c r="W96" s="3">
        <f t="shared" si="28"/>
      </c>
      <c r="X96" s="3">
        <f t="shared" si="29"/>
      </c>
      <c r="Y96" s="3">
        <f t="shared" si="30"/>
      </c>
      <c r="Z96" s="3">
        <f t="shared" si="31"/>
      </c>
      <c r="AA96" s="3">
        <f t="shared" si="32"/>
      </c>
      <c r="AB96" s="3">
        <f t="shared" si="33"/>
      </c>
      <c r="AC96" s="3">
        <f t="shared" si="34"/>
      </c>
      <c r="AD96" s="3">
        <f t="shared" si="35"/>
      </c>
    </row>
    <row r="97" spans="1:30" ht="12.75">
      <c r="A97" s="23" t="s">
        <v>13</v>
      </c>
      <c r="B97" s="24">
        <f t="shared" si="36"/>
        <v>5</v>
      </c>
      <c r="C97" s="32" t="s">
        <v>78</v>
      </c>
      <c r="D97" s="70" t="s">
        <v>79</v>
      </c>
      <c r="E97" s="77" t="s">
        <v>80</v>
      </c>
      <c r="F97" s="95">
        <f>IF(ISNA(VLOOKUP($C97,'Ev 1'!$B$7:$G$100,6,FALSE)),"",VLOOKUP($C97,'Ev 1'!$B$7:$G$100,6,FALSE))</f>
        <v>61.697574893009985</v>
      </c>
      <c r="G97" s="95">
        <f>IF(ISNA(VLOOKUP($C97,'Ev 2'!$B$7:$G$100,6,FALSE)),"",VLOOKUP($C97,'Ev 2'!$B$7:$G$100,6,FALSE))</f>
      </c>
      <c r="H97" s="95">
        <f>IF(ISNA(VLOOKUP($C97,'Ev 3'!$B$7:$G$100,6,FALSE)),"",VLOOKUP($C97,'Ev 3'!$B$7:$G$100,6,FALSE))</f>
      </c>
      <c r="I97" s="95">
        <f>IF(ISNA(VLOOKUP($C97,'Ev 4'!$B$7:$G$100,6,FALSE)),"",VLOOKUP($C97,'Ev 4'!$B$7:$G$100,6,FALSE))</f>
      </c>
      <c r="J97" s="95">
        <f>IF(ISNA(VLOOKUP($C97,'Ev 5'!$B$7:$G$100,6,FALSE)),"",VLOOKUP($C97,'Ev 5'!$B$7:$G$100,6,FALSE))</f>
      </c>
      <c r="K97" s="95">
        <f>IF(ISNA(VLOOKUP($C97,'Ev 6'!$B$7:$G$100,6,FALSE)),"",VLOOKUP($C97,'Ev 6'!$B$7:$G$100,6,FALSE))</f>
      </c>
      <c r="L97" s="95">
        <f>IF(ISNA(VLOOKUP($C97,'Ev 7'!$B$7:$G$100,6,FALSE)),"",VLOOKUP($C97,'Ev 7'!$B$7:$G$100,6,FALSE))</f>
      </c>
      <c r="M97" s="95">
        <f>IF(ISNA(VLOOKUP($C97,'Ev 8'!$B$7:$G$100,6,FALSE)),"",VLOOKUP($C97,'Ev 8'!$B$7:$G$100,6,FALSE))</f>
      </c>
      <c r="N97" s="95">
        <f>IF(ISNA(VLOOKUP($C97,'Ev 9'!$B$7:$G$100,6,FALSE)),"",VLOOKUP($C97,'Ev 9'!$B$7:$G$100,6,FALSE))</f>
      </c>
      <c r="O97" s="95">
        <f>IF(ISNA(VLOOKUP($C97,'Ev 10'!$B$7:$G$100,6,FALSE)),"",VLOOKUP($C97,'Ev 10'!$B$7:$G$100,6,FALSE))</f>
      </c>
      <c r="P97" s="99">
        <f t="shared" si="24"/>
        <v>61.697574893009985</v>
      </c>
      <c r="U97" s="3">
        <f t="shared" si="26"/>
        <v>61.697574893009985</v>
      </c>
      <c r="V97" s="3">
        <f t="shared" si="27"/>
      </c>
      <c r="W97" s="3">
        <f t="shared" si="28"/>
      </c>
      <c r="X97" s="3">
        <f t="shared" si="29"/>
      </c>
      <c r="Y97" s="3">
        <f t="shared" si="30"/>
      </c>
      <c r="Z97" s="3">
        <f t="shared" si="31"/>
      </c>
      <c r="AA97" s="3">
        <f t="shared" si="32"/>
      </c>
      <c r="AB97" s="3">
        <f t="shared" si="33"/>
      </c>
      <c r="AC97" s="3">
        <f t="shared" si="34"/>
      </c>
      <c r="AD97" s="3">
        <f t="shared" si="35"/>
      </c>
    </row>
    <row r="98" spans="1:30" ht="12.75">
      <c r="A98" s="65" t="s">
        <v>13</v>
      </c>
      <c r="B98" s="24">
        <f t="shared" si="36"/>
        <v>6</v>
      </c>
      <c r="C98" s="23" t="s">
        <v>194</v>
      </c>
      <c r="D98" s="70" t="s">
        <v>65</v>
      </c>
      <c r="E98" s="77" t="s">
        <v>72</v>
      </c>
      <c r="F98" s="95">
        <f>IF(ISNA(VLOOKUP($C98,'Ev 1'!$B$7:$G$100,6,FALSE)),"",VLOOKUP($C98,'Ev 1'!$B$7:$G$100,6,FALSE))</f>
      </c>
      <c r="G98" s="95">
        <f>IF(ISNA(VLOOKUP($C98,'Ev 2'!$B$7:$G$100,6,FALSE)),"",VLOOKUP($C98,'Ev 2'!$B$7:$G$100,6,FALSE))</f>
      </c>
      <c r="H98" s="95">
        <f>IF(ISNA(VLOOKUP($C98,'Ev 3'!$B$7:$G$100,6,FALSE)),"",VLOOKUP($C98,'Ev 3'!$B$7:$G$100,6,FALSE))</f>
      </c>
      <c r="I98" s="95">
        <f>IF(ISNA(VLOOKUP($C98,'Ev 4'!$B$7:$G$100,6,FALSE)),"",VLOOKUP($C98,'Ev 4'!$B$7:$G$100,6,FALSE))</f>
      </c>
      <c r="J98" s="95">
        <f>IF(ISNA(VLOOKUP($C98,'Ev 5'!$B$7:$G$100,6,FALSE)),"",VLOOKUP($C98,'Ev 5'!$B$7:$G$100,6,FALSE))</f>
        <v>25.86953485123621</v>
      </c>
      <c r="K98" s="95">
        <f>IF(ISNA(VLOOKUP($C98,'Ev 6'!$B$7:$G$100,6,FALSE)),"",VLOOKUP($C98,'Ev 6'!$B$7:$G$100,6,FALSE))</f>
      </c>
      <c r="L98" s="95">
        <f>IF(ISNA(VLOOKUP($C98,'Ev 7'!$B$7:$G$100,6,FALSE)),"",VLOOKUP($C98,'Ev 7'!$B$7:$G$100,6,FALSE))</f>
      </c>
      <c r="M98" s="95">
        <f>IF(ISNA(VLOOKUP($C98,'Ev 8'!$B$7:$G$100,6,FALSE)),"",VLOOKUP($C98,'Ev 8'!$B$7:$G$100,6,FALSE))</f>
      </c>
      <c r="N98" s="95">
        <f>IF(ISNA(VLOOKUP($C98,'Ev 9'!$B$7:$G$100,6,FALSE)),"",VLOOKUP($C98,'Ev 9'!$B$7:$G$100,6,FALSE))</f>
      </c>
      <c r="O98" s="95">
        <f>IF(ISNA(VLOOKUP($C98,'Ev 10'!$B$7:$G$100,6,FALSE)),"",VLOOKUP($C98,'Ev 10'!$B$7:$G$100,6,FALSE))</f>
      </c>
      <c r="P98" s="99">
        <f t="shared" si="24"/>
        <v>25.86953485123621</v>
      </c>
      <c r="U98" s="3">
        <f t="shared" si="26"/>
        <v>25.86953485123621</v>
      </c>
      <c r="V98" s="3">
        <f t="shared" si="27"/>
      </c>
      <c r="W98" s="3">
        <f t="shared" si="28"/>
      </c>
      <c r="X98" s="3">
        <f t="shared" si="29"/>
      </c>
      <c r="Y98" s="3">
        <f t="shared" si="30"/>
      </c>
      <c r="Z98" s="3">
        <f t="shared" si="31"/>
      </c>
      <c r="AA98" s="3">
        <f t="shared" si="32"/>
      </c>
      <c r="AB98" s="3">
        <f t="shared" si="33"/>
      </c>
      <c r="AC98" s="3">
        <f t="shared" si="34"/>
      </c>
      <c r="AD98" s="3">
        <f t="shared" si="35"/>
      </c>
    </row>
    <row r="99" spans="1:30" ht="12.75">
      <c r="A99" s="23"/>
      <c r="B99" s="24"/>
      <c r="C99" s="23"/>
      <c r="D99" s="70"/>
      <c r="E99" s="70"/>
      <c r="F99" s="11">
        <f>IF(ISNA(VLOOKUP($C99,'Ev 1'!$B$7:$G$100,6,FALSE)),"",VLOOKUP($C99,'Ev 1'!$B$7:$G$100,6,FALSE))</f>
      </c>
      <c r="G99" s="11">
        <f>IF(ISNA(VLOOKUP($C99,'Ev 2'!$B$7:$G$100,6,FALSE)),"",VLOOKUP($C99,'Ev 2'!$B$7:$G$100,6,FALSE))</f>
      </c>
      <c r="H99" s="11">
        <f>IF(ISNA(VLOOKUP($C99,'Ev 3'!$B$7:$G$100,6,FALSE)),"",VLOOKUP($C99,'Ev 3'!$B$7:$G$100,6,FALSE))</f>
      </c>
      <c r="I99" s="11">
        <f>IF(ISNA(VLOOKUP($C99,'Ev 4'!$B$7:$G$100,6,FALSE)),"",VLOOKUP($C99,'Ev 4'!$B$7:$G$100,6,FALSE))</f>
      </c>
      <c r="J99" s="11">
        <f>IF(ISNA(VLOOKUP($C99,'Ev 5'!$B$7:$G$100,6,FALSE)),"",VLOOKUP($C99,'Ev 5'!$B$7:$G$100,6,FALSE))</f>
      </c>
      <c r="K99" s="11">
        <f>IF(ISNA(VLOOKUP($C99,'Ev 6'!$B$7:$G$100,6,FALSE)),"",VLOOKUP($C99,'Ev 6'!$B$7:$G$100,6,FALSE))</f>
      </c>
      <c r="L99" s="11">
        <f>IF(ISNA(VLOOKUP($C99,'Ev 7'!$B$7:$G$100,6,FALSE)),"",VLOOKUP($C99,'Ev 7'!$B$7:$G$100,6,FALSE))</f>
      </c>
      <c r="M99" s="11">
        <f>IF(ISNA(VLOOKUP($C99,'Ev 8'!$B$7:$G$100,6,FALSE)),"",VLOOKUP($C99,'Ev 8'!$B$7:$G$100,6,FALSE))</f>
      </c>
      <c r="N99" s="11">
        <f>IF(ISNA(VLOOKUP($C99,'Ev 9'!$B$7:$G$100,6,FALSE)),"",VLOOKUP($C99,'Ev 9'!$B$7:$G$100,6,FALSE))</f>
      </c>
      <c r="O99" s="11">
        <f>IF(ISNA(VLOOKUP($C99,'Ev 10'!$B$7:$G$100,6,FALSE)),"",VLOOKUP($C99,'Ev 10'!$B$7:$G$100,6,FALSE))</f>
      </c>
      <c r="P99" s="12">
        <f aca="true" t="shared" si="37" ref="P99:P151">IF(ISBLANK(C99),"",IF(M$4=1,(U99),IF(M$4=2,SUM(U99:V99),IF(M$4=3,SUM(U99:W99),IF(M$4=4,SUM(U99:X99),IF(M$4=5,SUM(U99:Y99),""))))))</f>
      </c>
      <c r="U99" s="3">
        <f t="shared" si="26"/>
      </c>
      <c r="V99" s="3">
        <f t="shared" si="27"/>
      </c>
      <c r="W99" s="3">
        <f t="shared" si="28"/>
      </c>
      <c r="X99" s="3">
        <f t="shared" si="29"/>
      </c>
      <c r="Y99" s="3">
        <f t="shared" si="30"/>
      </c>
      <c r="Z99" s="3">
        <f t="shared" si="31"/>
      </c>
      <c r="AA99" s="3">
        <f t="shared" si="32"/>
      </c>
      <c r="AB99" s="3">
        <f t="shared" si="33"/>
      </c>
      <c r="AC99" s="3">
        <f t="shared" si="34"/>
      </c>
      <c r="AD99" s="3">
        <f t="shared" si="35"/>
      </c>
    </row>
    <row r="100" spans="1:30" ht="12.75">
      <c r="A100" s="23"/>
      <c r="B100" s="24"/>
      <c r="C100" s="23"/>
      <c r="D100" s="70"/>
      <c r="E100" s="70"/>
      <c r="F100" s="11">
        <f>IF(ISNA(VLOOKUP($C100,'Ev 1'!$B$7:$G$100,6,FALSE)),"",VLOOKUP($C100,'Ev 1'!$B$7:$G$100,6,FALSE))</f>
      </c>
      <c r="G100" s="11">
        <f>IF(ISNA(VLOOKUP($C100,'Ev 2'!$B$7:$G$100,6,FALSE)),"",VLOOKUP($C100,'Ev 2'!$B$7:$G$100,6,FALSE))</f>
      </c>
      <c r="H100" s="11">
        <f>IF(ISNA(VLOOKUP($C100,'Ev 3'!$B$7:$G$100,6,FALSE)),"",VLOOKUP($C100,'Ev 3'!$B$7:$G$100,6,FALSE))</f>
      </c>
      <c r="I100" s="11">
        <f>IF(ISNA(VLOOKUP($C100,'Ev 4'!$B$7:$G$100,6,FALSE)),"",VLOOKUP($C100,'Ev 4'!$B$7:$G$100,6,FALSE))</f>
      </c>
      <c r="J100" s="11">
        <f>IF(ISNA(VLOOKUP($C100,'Ev 5'!$B$7:$G$100,6,FALSE)),"",VLOOKUP($C100,'Ev 5'!$B$7:$G$100,6,FALSE))</f>
      </c>
      <c r="K100" s="11">
        <f>IF(ISNA(VLOOKUP($C100,'Ev 6'!$B$7:$G$100,6,FALSE)),"",VLOOKUP($C100,'Ev 6'!$B$7:$G$100,6,FALSE))</f>
      </c>
      <c r="L100" s="11">
        <f>IF(ISNA(VLOOKUP($C100,'Ev 7'!$B$7:$G$100,6,FALSE)),"",VLOOKUP($C100,'Ev 7'!$B$7:$G$100,6,FALSE))</f>
      </c>
      <c r="M100" s="11">
        <f>IF(ISNA(VLOOKUP($C100,'Ev 8'!$B$7:$G$100,6,FALSE)),"",VLOOKUP($C100,'Ev 8'!$B$7:$G$100,6,FALSE))</f>
      </c>
      <c r="N100" s="11">
        <f>IF(ISNA(VLOOKUP($C100,'Ev 9'!$B$7:$G$100,6,FALSE)),"",VLOOKUP($C100,'Ev 9'!$B$7:$G$100,6,FALSE))</f>
      </c>
      <c r="O100" s="11">
        <f>IF(ISNA(VLOOKUP($C100,'Ev 10'!$B$7:$G$100,6,FALSE)),"",VLOOKUP($C100,'Ev 10'!$B$7:$G$100,6,FALSE))</f>
      </c>
      <c r="P100" s="12">
        <f t="shared" si="37"/>
      </c>
      <c r="U100" s="3">
        <f t="shared" si="26"/>
      </c>
      <c r="V100" s="3">
        <f t="shared" si="27"/>
      </c>
      <c r="W100" s="3">
        <f t="shared" si="28"/>
      </c>
      <c r="X100" s="3">
        <f t="shared" si="29"/>
      </c>
      <c r="Y100" s="3">
        <f t="shared" si="30"/>
      </c>
      <c r="Z100" s="3">
        <f t="shared" si="31"/>
      </c>
      <c r="AA100" s="3">
        <f t="shared" si="32"/>
      </c>
      <c r="AB100" s="3">
        <f t="shared" si="33"/>
      </c>
      <c r="AC100" s="3">
        <f t="shared" si="34"/>
      </c>
      <c r="AD100" s="3">
        <f t="shared" si="35"/>
      </c>
    </row>
    <row r="101" spans="1:30" ht="12.75">
      <c r="A101" s="23"/>
      <c r="B101" s="24"/>
      <c r="C101" s="23"/>
      <c r="D101" s="70"/>
      <c r="E101" s="70"/>
      <c r="F101" s="11">
        <f>IF(ISNA(VLOOKUP($C101,'Ev 1'!$B$7:$G$100,6,FALSE)),"",VLOOKUP($C101,'Ev 1'!$B$7:$G$100,6,FALSE))</f>
      </c>
      <c r="G101" s="11">
        <f>IF(ISNA(VLOOKUP($C101,'Ev 2'!$B$7:$G$100,6,FALSE)),"",VLOOKUP($C101,'Ev 2'!$B$7:$G$100,6,FALSE))</f>
      </c>
      <c r="H101" s="11">
        <f>IF(ISNA(VLOOKUP($C101,'Ev 3'!$B$7:$G$100,6,FALSE)),"",VLOOKUP($C101,'Ev 3'!$B$7:$G$100,6,FALSE))</f>
      </c>
      <c r="I101" s="11">
        <f>IF(ISNA(VLOOKUP($C101,'Ev 4'!$B$7:$G$100,6,FALSE)),"",VLOOKUP($C101,'Ev 4'!$B$7:$G$100,6,FALSE))</f>
      </c>
      <c r="J101" s="11">
        <f>IF(ISNA(VLOOKUP($C101,'Ev 5'!$B$7:$G$100,6,FALSE)),"",VLOOKUP($C101,'Ev 5'!$B$7:$G$100,6,FALSE))</f>
      </c>
      <c r="K101" s="11">
        <f>IF(ISNA(VLOOKUP($C101,'Ev 6'!$B$7:$G$100,6,FALSE)),"",VLOOKUP($C101,'Ev 6'!$B$7:$G$100,6,FALSE))</f>
      </c>
      <c r="L101" s="11">
        <f>IF(ISNA(VLOOKUP($C101,'Ev 7'!$B$7:$G$100,6,FALSE)),"",VLOOKUP($C101,'Ev 7'!$B$7:$G$100,6,FALSE))</f>
      </c>
      <c r="M101" s="11">
        <f>IF(ISNA(VLOOKUP($C101,'Ev 8'!$B$7:$G$100,6,FALSE)),"",VLOOKUP($C101,'Ev 8'!$B$7:$G$100,6,FALSE))</f>
      </c>
      <c r="N101" s="11">
        <f>IF(ISNA(VLOOKUP($C101,'Ev 9'!$B$7:$G$100,6,FALSE)),"",VLOOKUP($C101,'Ev 9'!$B$7:$G$100,6,FALSE))</f>
      </c>
      <c r="O101" s="11">
        <f>IF(ISNA(VLOOKUP($C101,'Ev 10'!$B$7:$G$100,6,FALSE)),"",VLOOKUP($C101,'Ev 10'!$B$7:$G$100,6,FALSE))</f>
      </c>
      <c r="P101" s="12">
        <f t="shared" si="37"/>
      </c>
      <c r="U101" s="3">
        <f t="shared" si="26"/>
      </c>
      <c r="V101" s="3">
        <f t="shared" si="27"/>
      </c>
      <c r="W101" s="3">
        <f t="shared" si="28"/>
      </c>
      <c r="X101" s="3">
        <f t="shared" si="29"/>
      </c>
      <c r="Y101" s="3">
        <f t="shared" si="30"/>
      </c>
      <c r="Z101" s="3">
        <f t="shared" si="31"/>
      </c>
      <c r="AA101" s="3">
        <f t="shared" si="32"/>
      </c>
      <c r="AB101" s="3">
        <f t="shared" si="33"/>
      </c>
      <c r="AC101" s="3">
        <f t="shared" si="34"/>
      </c>
      <c r="AD101" s="3">
        <f t="shared" si="35"/>
      </c>
    </row>
    <row r="102" spans="1:30" ht="12.75">
      <c r="A102" s="23"/>
      <c r="B102" s="24"/>
      <c r="C102" s="23"/>
      <c r="D102" s="70"/>
      <c r="E102" s="70"/>
      <c r="F102" s="11">
        <f>IF(ISNA(VLOOKUP($C102,'Ev 1'!$B$7:$G$100,6,FALSE)),"",VLOOKUP($C102,'Ev 1'!$B$7:$G$100,6,FALSE))</f>
      </c>
      <c r="G102" s="11">
        <f>IF(ISNA(VLOOKUP($C102,'Ev 2'!$B$7:$G$100,6,FALSE)),"",VLOOKUP($C102,'Ev 2'!$B$7:$G$100,6,FALSE))</f>
      </c>
      <c r="H102" s="11">
        <f>IF(ISNA(VLOOKUP($C102,'Ev 3'!$B$7:$G$100,6,FALSE)),"",VLOOKUP($C102,'Ev 3'!$B$7:$G$100,6,FALSE))</f>
      </c>
      <c r="I102" s="11">
        <f>IF(ISNA(VLOOKUP($C102,'Ev 4'!$B$7:$G$100,6,FALSE)),"",VLOOKUP($C102,'Ev 4'!$B$7:$G$100,6,FALSE))</f>
      </c>
      <c r="J102" s="11">
        <f>IF(ISNA(VLOOKUP($C102,'Ev 5'!$B$7:$G$100,6,FALSE)),"",VLOOKUP($C102,'Ev 5'!$B$7:$G$100,6,FALSE))</f>
      </c>
      <c r="K102" s="11">
        <f>IF(ISNA(VLOOKUP($C102,'Ev 6'!$B$7:$G$100,6,FALSE)),"",VLOOKUP($C102,'Ev 6'!$B$7:$G$100,6,FALSE))</f>
      </c>
      <c r="L102" s="11">
        <f>IF(ISNA(VLOOKUP($C102,'Ev 7'!$B$7:$G$100,6,FALSE)),"",VLOOKUP($C102,'Ev 7'!$B$7:$G$100,6,FALSE))</f>
      </c>
      <c r="M102" s="11">
        <f>IF(ISNA(VLOOKUP($C102,'Ev 8'!$B$7:$G$100,6,FALSE)),"",VLOOKUP($C102,'Ev 8'!$B$7:$G$100,6,FALSE))</f>
      </c>
      <c r="N102" s="11">
        <f>IF(ISNA(VLOOKUP($C102,'Ev 9'!$B$7:$G$100,6,FALSE)),"",VLOOKUP($C102,'Ev 9'!$B$7:$G$100,6,FALSE))</f>
      </c>
      <c r="O102" s="11">
        <f>IF(ISNA(VLOOKUP($C102,'Ev 10'!$B$7:$G$100,6,FALSE)),"",VLOOKUP($C102,'Ev 10'!$B$7:$G$100,6,FALSE))</f>
      </c>
      <c r="P102" s="12">
        <f t="shared" si="37"/>
      </c>
      <c r="U102" s="3">
        <f t="shared" si="26"/>
      </c>
      <c r="V102" s="3">
        <f t="shared" si="27"/>
      </c>
      <c r="W102" s="3">
        <f t="shared" si="28"/>
      </c>
      <c r="X102" s="3">
        <f t="shared" si="29"/>
      </c>
      <c r="Y102" s="3">
        <f t="shared" si="30"/>
      </c>
      <c r="Z102" s="3">
        <f t="shared" si="31"/>
      </c>
      <c r="AA102" s="3">
        <f t="shared" si="32"/>
      </c>
      <c r="AB102" s="3">
        <f t="shared" si="33"/>
      </c>
      <c r="AC102" s="3">
        <f t="shared" si="34"/>
      </c>
      <c r="AD102" s="3">
        <f t="shared" si="35"/>
      </c>
    </row>
    <row r="103" spans="1:30" ht="12.75">
      <c r="A103" s="23"/>
      <c r="B103" s="24"/>
      <c r="C103" s="23"/>
      <c r="D103" s="70"/>
      <c r="E103" s="70"/>
      <c r="F103" s="11">
        <f>IF(ISNA(VLOOKUP($C103,'Ev 1'!$B$7:$G$100,6,FALSE)),"",VLOOKUP($C103,'Ev 1'!$B$7:$G$100,6,FALSE))</f>
      </c>
      <c r="G103" s="11">
        <f>IF(ISNA(VLOOKUP($C103,'Ev 2'!$B$7:$G$100,6,FALSE)),"",VLOOKUP($C103,'Ev 2'!$B$7:$G$100,6,FALSE))</f>
      </c>
      <c r="H103" s="11">
        <f>IF(ISNA(VLOOKUP($C103,'Ev 3'!$B$7:$G$100,6,FALSE)),"",VLOOKUP($C103,'Ev 3'!$B$7:$G$100,6,FALSE))</f>
      </c>
      <c r="I103" s="11">
        <f>IF(ISNA(VLOOKUP($C103,'Ev 4'!$B$7:$G$100,6,FALSE)),"",VLOOKUP($C103,'Ev 4'!$B$7:$G$100,6,FALSE))</f>
      </c>
      <c r="J103" s="11">
        <f>IF(ISNA(VLOOKUP($C103,'Ev 5'!$B$7:$G$100,6,FALSE)),"",VLOOKUP($C103,'Ev 5'!$B$7:$G$100,6,FALSE))</f>
      </c>
      <c r="K103" s="11">
        <f>IF(ISNA(VLOOKUP($C103,'Ev 6'!$B$7:$G$100,6,FALSE)),"",VLOOKUP($C103,'Ev 6'!$B$7:$G$100,6,FALSE))</f>
      </c>
      <c r="L103" s="11">
        <f>IF(ISNA(VLOOKUP($C103,'Ev 7'!$B$7:$G$100,6,FALSE)),"",VLOOKUP($C103,'Ev 7'!$B$7:$G$100,6,FALSE))</f>
      </c>
      <c r="M103" s="11">
        <f>IF(ISNA(VLOOKUP($C103,'Ev 8'!$B$7:$G$100,6,FALSE)),"",VLOOKUP($C103,'Ev 8'!$B$7:$G$100,6,FALSE))</f>
      </c>
      <c r="N103" s="11">
        <f>IF(ISNA(VLOOKUP($C103,'Ev 9'!$B$7:$G$100,6,FALSE)),"",VLOOKUP($C103,'Ev 9'!$B$7:$G$100,6,FALSE))</f>
      </c>
      <c r="O103" s="11">
        <f>IF(ISNA(VLOOKUP($C103,'Ev 10'!$B$7:$G$100,6,FALSE)),"",VLOOKUP($C103,'Ev 10'!$B$7:$G$100,6,FALSE))</f>
      </c>
      <c r="P103" s="12">
        <f t="shared" si="37"/>
      </c>
      <c r="U103" s="3">
        <f t="shared" si="26"/>
      </c>
      <c r="V103" s="3">
        <f t="shared" si="27"/>
      </c>
      <c r="W103" s="3">
        <f t="shared" si="28"/>
      </c>
      <c r="X103" s="3">
        <f t="shared" si="29"/>
      </c>
      <c r="Y103" s="3">
        <f t="shared" si="30"/>
      </c>
      <c r="Z103" s="3">
        <f t="shared" si="31"/>
      </c>
      <c r="AA103" s="3">
        <f t="shared" si="32"/>
      </c>
      <c r="AB103" s="3">
        <f t="shared" si="33"/>
      </c>
      <c r="AC103" s="3">
        <f t="shared" si="34"/>
      </c>
      <c r="AD103" s="3">
        <f t="shared" si="35"/>
      </c>
    </row>
    <row r="104" spans="1:30" ht="12.75">
      <c r="A104" s="23"/>
      <c r="B104" s="24"/>
      <c r="C104" s="23"/>
      <c r="D104" s="70"/>
      <c r="E104" s="70"/>
      <c r="F104" s="11">
        <f>IF(ISNA(VLOOKUP($C104,'Ev 1'!$B$7:$G$100,6,FALSE)),"",VLOOKUP($C104,'Ev 1'!$B$7:$G$100,6,FALSE))</f>
      </c>
      <c r="G104" s="11">
        <f>IF(ISNA(VLOOKUP($C104,'Ev 2'!$B$7:$G$100,6,FALSE)),"",VLOOKUP($C104,'Ev 2'!$B$7:$G$100,6,FALSE))</f>
      </c>
      <c r="H104" s="11">
        <f>IF(ISNA(VLOOKUP($C104,'Ev 3'!$B$7:$G$100,6,FALSE)),"",VLOOKUP($C104,'Ev 3'!$B$7:$G$100,6,FALSE))</f>
      </c>
      <c r="I104" s="11">
        <f>IF(ISNA(VLOOKUP($C104,'Ev 4'!$B$7:$G$100,6,FALSE)),"",VLOOKUP($C104,'Ev 4'!$B$7:$G$100,6,FALSE))</f>
      </c>
      <c r="J104" s="11">
        <f>IF(ISNA(VLOOKUP($C104,'Ev 5'!$B$7:$G$100,6,FALSE)),"",VLOOKUP($C104,'Ev 5'!$B$7:$G$100,6,FALSE))</f>
      </c>
      <c r="K104" s="11">
        <f>IF(ISNA(VLOOKUP($C104,'Ev 6'!$B$7:$G$100,6,FALSE)),"",VLOOKUP($C104,'Ev 6'!$B$7:$G$100,6,FALSE))</f>
      </c>
      <c r="L104" s="11">
        <f>IF(ISNA(VLOOKUP($C104,'Ev 7'!$B$7:$G$100,6,FALSE)),"",VLOOKUP($C104,'Ev 7'!$B$7:$G$100,6,FALSE))</f>
      </c>
      <c r="M104" s="11">
        <f>IF(ISNA(VLOOKUP($C104,'Ev 8'!$B$7:$G$100,6,FALSE)),"",VLOOKUP($C104,'Ev 8'!$B$7:$G$100,6,FALSE))</f>
      </c>
      <c r="N104" s="11">
        <f>IF(ISNA(VLOOKUP($C104,'Ev 9'!$B$7:$G$100,6,FALSE)),"",VLOOKUP($C104,'Ev 9'!$B$7:$G$100,6,FALSE))</f>
      </c>
      <c r="O104" s="11">
        <f>IF(ISNA(VLOOKUP($C104,'Ev 10'!$B$7:$G$100,6,FALSE)),"",VLOOKUP($C104,'Ev 10'!$B$7:$G$100,6,FALSE))</f>
      </c>
      <c r="P104" s="12">
        <f t="shared" si="37"/>
      </c>
      <c r="U104" s="3">
        <f t="shared" si="26"/>
      </c>
      <c r="V104" s="3">
        <f t="shared" si="27"/>
      </c>
      <c r="W104" s="3">
        <f t="shared" si="28"/>
      </c>
      <c r="X104" s="3">
        <f t="shared" si="29"/>
      </c>
      <c r="Y104" s="3">
        <f t="shared" si="30"/>
      </c>
      <c r="Z104" s="3">
        <f t="shared" si="31"/>
      </c>
      <c r="AA104" s="3">
        <f t="shared" si="32"/>
      </c>
      <c r="AB104" s="3">
        <f t="shared" si="33"/>
      </c>
      <c r="AC104" s="3">
        <f t="shared" si="34"/>
      </c>
      <c r="AD104" s="3">
        <f t="shared" si="35"/>
      </c>
    </row>
    <row r="105" spans="1:30" ht="12.75">
      <c r="A105" s="23"/>
      <c r="B105" s="24"/>
      <c r="C105" s="23"/>
      <c r="D105" s="70"/>
      <c r="E105" s="70"/>
      <c r="F105" s="11">
        <f>IF(ISNA(VLOOKUP($C105,'Ev 1'!$B$7:$G$100,6,FALSE)),"",VLOOKUP($C105,'Ev 1'!$B$7:$G$100,6,FALSE))</f>
      </c>
      <c r="G105" s="11">
        <f>IF(ISNA(VLOOKUP($C105,'Ev 2'!$B$7:$G$100,6,FALSE)),"",VLOOKUP($C105,'Ev 2'!$B$7:$G$100,6,FALSE))</f>
      </c>
      <c r="H105" s="11">
        <f>IF(ISNA(VLOOKUP($C105,'Ev 3'!$B$7:$G$100,6,FALSE)),"",VLOOKUP($C105,'Ev 3'!$B$7:$G$100,6,FALSE))</f>
      </c>
      <c r="I105" s="11">
        <f>IF(ISNA(VLOOKUP($C105,'Ev 4'!$B$7:$G$100,6,FALSE)),"",VLOOKUP($C105,'Ev 4'!$B$7:$G$100,6,FALSE))</f>
      </c>
      <c r="J105" s="11">
        <f>IF(ISNA(VLOOKUP($C105,'Ev 5'!$B$7:$G$100,6,FALSE)),"",VLOOKUP($C105,'Ev 5'!$B$7:$G$100,6,FALSE))</f>
      </c>
      <c r="K105" s="11">
        <f>IF(ISNA(VLOOKUP($C105,'Ev 6'!$B$7:$G$100,6,FALSE)),"",VLOOKUP($C105,'Ev 6'!$B$7:$G$100,6,FALSE))</f>
      </c>
      <c r="L105" s="11">
        <f>IF(ISNA(VLOOKUP($C105,'Ev 7'!$B$7:$G$100,6,FALSE)),"",VLOOKUP($C105,'Ev 7'!$B$7:$G$100,6,FALSE))</f>
      </c>
      <c r="M105" s="11">
        <f>IF(ISNA(VLOOKUP($C105,'Ev 8'!$B$7:$G$100,6,FALSE)),"",VLOOKUP($C105,'Ev 8'!$B$7:$G$100,6,FALSE))</f>
      </c>
      <c r="N105" s="11">
        <f>IF(ISNA(VLOOKUP($C105,'Ev 9'!$B$7:$G$100,6,FALSE)),"",VLOOKUP($C105,'Ev 9'!$B$7:$G$100,6,FALSE))</f>
      </c>
      <c r="O105" s="11">
        <f>IF(ISNA(VLOOKUP($C105,'Ev 10'!$B$7:$G$100,6,FALSE)),"",VLOOKUP($C105,'Ev 10'!$B$7:$G$100,6,FALSE))</f>
      </c>
      <c r="P105" s="12">
        <f t="shared" si="37"/>
      </c>
      <c r="U105" s="3">
        <f t="shared" si="26"/>
      </c>
      <c r="V105" s="3">
        <f t="shared" si="27"/>
      </c>
      <c r="W105" s="3">
        <f t="shared" si="28"/>
      </c>
      <c r="X105" s="3">
        <f t="shared" si="29"/>
      </c>
      <c r="Y105" s="3">
        <f t="shared" si="30"/>
      </c>
      <c r="Z105" s="3">
        <f t="shared" si="31"/>
      </c>
      <c r="AA105" s="3">
        <f t="shared" si="32"/>
      </c>
      <c r="AB105" s="3">
        <f t="shared" si="33"/>
      </c>
      <c r="AC105" s="3">
        <f t="shared" si="34"/>
      </c>
      <c r="AD105" s="3">
        <f t="shared" si="35"/>
      </c>
    </row>
    <row r="106" spans="1:30" ht="12.75">
      <c r="A106" s="23"/>
      <c r="B106" s="24"/>
      <c r="C106" s="23"/>
      <c r="D106" s="70"/>
      <c r="E106" s="70"/>
      <c r="F106" s="11">
        <f>IF(ISNA(VLOOKUP($C106,'Ev 1'!$B$7:$G$100,6,FALSE)),"",VLOOKUP($C106,'Ev 1'!$B$7:$G$100,6,FALSE))</f>
      </c>
      <c r="G106" s="11">
        <f>IF(ISNA(VLOOKUP($C106,'Ev 2'!$B$7:$G$100,6,FALSE)),"",VLOOKUP($C106,'Ev 2'!$B$7:$G$100,6,FALSE))</f>
      </c>
      <c r="H106" s="11">
        <f>IF(ISNA(VLOOKUP($C106,'Ev 3'!$B$7:$G$100,6,FALSE)),"",VLOOKUP($C106,'Ev 3'!$B$7:$G$100,6,FALSE))</f>
      </c>
      <c r="I106" s="11">
        <f>IF(ISNA(VLOOKUP($C106,'Ev 4'!$B$7:$G$100,6,FALSE)),"",VLOOKUP($C106,'Ev 4'!$B$7:$G$100,6,FALSE))</f>
      </c>
      <c r="J106" s="11">
        <f>IF(ISNA(VLOOKUP($C106,'Ev 5'!$B$7:$G$100,6,FALSE)),"",VLOOKUP($C106,'Ev 5'!$B$7:$G$100,6,FALSE))</f>
      </c>
      <c r="K106" s="11">
        <f>IF(ISNA(VLOOKUP($C106,'Ev 6'!$B$7:$G$100,6,FALSE)),"",VLOOKUP($C106,'Ev 6'!$B$7:$G$100,6,FALSE))</f>
      </c>
      <c r="L106" s="11">
        <f>IF(ISNA(VLOOKUP($C106,'Ev 7'!$B$7:$G$100,6,FALSE)),"",VLOOKUP($C106,'Ev 7'!$B$7:$G$100,6,FALSE))</f>
      </c>
      <c r="M106" s="11">
        <f>IF(ISNA(VLOOKUP($C106,'Ev 8'!$B$7:$G$100,6,FALSE)),"",VLOOKUP($C106,'Ev 8'!$B$7:$G$100,6,FALSE))</f>
      </c>
      <c r="N106" s="11">
        <f>IF(ISNA(VLOOKUP($C106,'Ev 9'!$B$7:$G$100,6,FALSE)),"",VLOOKUP($C106,'Ev 9'!$B$7:$G$100,6,FALSE))</f>
      </c>
      <c r="O106" s="11">
        <f>IF(ISNA(VLOOKUP($C106,'Ev 10'!$B$7:$G$100,6,FALSE)),"",VLOOKUP($C106,'Ev 10'!$B$7:$G$100,6,FALSE))</f>
      </c>
      <c r="P106" s="12">
        <f t="shared" si="37"/>
      </c>
      <c r="U106" s="3">
        <f t="shared" si="26"/>
      </c>
      <c r="V106" s="3">
        <f t="shared" si="27"/>
      </c>
      <c r="W106" s="3">
        <f t="shared" si="28"/>
      </c>
      <c r="X106" s="3">
        <f t="shared" si="29"/>
      </c>
      <c r="Y106" s="3">
        <f t="shared" si="30"/>
      </c>
      <c r="Z106" s="3">
        <f t="shared" si="31"/>
      </c>
      <c r="AA106" s="3">
        <f t="shared" si="32"/>
      </c>
      <c r="AB106" s="3">
        <f t="shared" si="33"/>
      </c>
      <c r="AC106" s="3">
        <f t="shared" si="34"/>
      </c>
      <c r="AD106" s="3">
        <f t="shared" si="35"/>
      </c>
    </row>
    <row r="107" spans="1:30" ht="12.75">
      <c r="A107" s="23"/>
      <c r="B107" s="24"/>
      <c r="C107" s="23"/>
      <c r="D107" s="70"/>
      <c r="E107" s="70"/>
      <c r="F107" s="11">
        <f>IF(ISNA(VLOOKUP($C107,'Ev 1'!$B$7:$G$100,6,FALSE)),"",VLOOKUP($C107,'Ev 1'!$B$7:$G$100,6,FALSE))</f>
      </c>
      <c r="G107" s="11">
        <f>IF(ISNA(VLOOKUP($C107,'Ev 2'!$B$7:$G$100,6,FALSE)),"",VLOOKUP($C107,'Ev 2'!$B$7:$G$100,6,FALSE))</f>
      </c>
      <c r="H107" s="11">
        <f>IF(ISNA(VLOOKUP($C107,'Ev 3'!$B$7:$G$100,6,FALSE)),"",VLOOKUP($C107,'Ev 3'!$B$7:$G$100,6,FALSE))</f>
      </c>
      <c r="I107" s="11">
        <f>IF(ISNA(VLOOKUP($C107,'Ev 4'!$B$7:$G$100,6,FALSE)),"",VLOOKUP($C107,'Ev 4'!$B$7:$G$100,6,FALSE))</f>
      </c>
      <c r="J107" s="11">
        <f>IF(ISNA(VLOOKUP($C107,'Ev 5'!$B$7:$G$100,6,FALSE)),"",VLOOKUP($C107,'Ev 5'!$B$7:$G$100,6,FALSE))</f>
      </c>
      <c r="K107" s="11">
        <f>IF(ISNA(VLOOKUP($C107,'Ev 6'!$B$7:$G$100,6,FALSE)),"",VLOOKUP($C107,'Ev 6'!$B$7:$G$100,6,FALSE))</f>
      </c>
      <c r="L107" s="11">
        <f>IF(ISNA(VLOOKUP($C107,'Ev 7'!$B$7:$G$100,6,FALSE)),"",VLOOKUP($C107,'Ev 7'!$B$7:$G$100,6,FALSE))</f>
      </c>
      <c r="M107" s="11">
        <f>IF(ISNA(VLOOKUP($C107,'Ev 8'!$B$7:$G$100,6,FALSE)),"",VLOOKUP($C107,'Ev 8'!$B$7:$G$100,6,FALSE))</f>
      </c>
      <c r="N107" s="11">
        <f>IF(ISNA(VLOOKUP($C107,'Ev 9'!$B$7:$G$100,6,FALSE)),"",VLOOKUP($C107,'Ev 9'!$B$7:$G$100,6,FALSE))</f>
      </c>
      <c r="O107" s="11">
        <f>IF(ISNA(VLOOKUP($C107,'Ev 10'!$B$7:$G$100,6,FALSE)),"",VLOOKUP($C107,'Ev 10'!$B$7:$G$100,6,FALSE))</f>
      </c>
      <c r="P107" s="12">
        <f t="shared" si="37"/>
      </c>
      <c r="U107" s="3">
        <f t="shared" si="26"/>
      </c>
      <c r="V107" s="3">
        <f t="shared" si="27"/>
      </c>
      <c r="W107" s="3">
        <f t="shared" si="28"/>
      </c>
      <c r="X107" s="3">
        <f t="shared" si="29"/>
      </c>
      <c r="Y107" s="3">
        <f t="shared" si="30"/>
      </c>
      <c r="Z107" s="3">
        <f t="shared" si="31"/>
      </c>
      <c r="AA107" s="3">
        <f t="shared" si="32"/>
      </c>
      <c r="AB107" s="3">
        <f t="shared" si="33"/>
      </c>
      <c r="AC107" s="3">
        <f t="shared" si="34"/>
      </c>
      <c r="AD107" s="3">
        <f t="shared" si="35"/>
      </c>
    </row>
    <row r="108" spans="1:30" ht="12.75">
      <c r="A108" s="23"/>
      <c r="B108" s="24"/>
      <c r="C108" s="23"/>
      <c r="D108" s="70"/>
      <c r="E108" s="70"/>
      <c r="F108" s="11">
        <f>IF(ISNA(VLOOKUP($C108,'Ev 1'!$B$7:$G$100,6,FALSE)),"",VLOOKUP($C108,'Ev 1'!$B$7:$G$100,6,FALSE))</f>
      </c>
      <c r="G108" s="11">
        <f>IF(ISNA(VLOOKUP($C108,'Ev 2'!$B$7:$G$100,6,FALSE)),"",VLOOKUP($C108,'Ev 2'!$B$7:$G$100,6,FALSE))</f>
      </c>
      <c r="H108" s="11">
        <f>IF(ISNA(VLOOKUP($C108,'Ev 3'!$B$7:$G$100,6,FALSE)),"",VLOOKUP($C108,'Ev 3'!$B$7:$G$100,6,FALSE))</f>
      </c>
      <c r="I108" s="11">
        <f>IF(ISNA(VLOOKUP($C108,'Ev 4'!$B$7:$G$100,6,FALSE)),"",VLOOKUP($C108,'Ev 4'!$B$7:$G$100,6,FALSE))</f>
      </c>
      <c r="J108" s="11">
        <f>IF(ISNA(VLOOKUP($C108,'Ev 5'!$B$7:$G$100,6,FALSE)),"",VLOOKUP($C108,'Ev 5'!$B$7:$G$100,6,FALSE))</f>
      </c>
      <c r="K108" s="11">
        <f>IF(ISNA(VLOOKUP($C108,'Ev 6'!$B$7:$G$100,6,FALSE)),"",VLOOKUP($C108,'Ev 6'!$B$7:$G$100,6,FALSE))</f>
      </c>
      <c r="L108" s="11">
        <f>IF(ISNA(VLOOKUP($C108,'Ev 7'!$B$7:$G$100,6,FALSE)),"",VLOOKUP($C108,'Ev 7'!$B$7:$G$100,6,FALSE))</f>
      </c>
      <c r="M108" s="11">
        <f>IF(ISNA(VLOOKUP($C108,'Ev 8'!$B$7:$G$100,6,FALSE)),"",VLOOKUP($C108,'Ev 8'!$B$7:$G$100,6,FALSE))</f>
      </c>
      <c r="N108" s="11">
        <f>IF(ISNA(VLOOKUP($C108,'Ev 9'!$B$7:$G$100,6,FALSE)),"",VLOOKUP($C108,'Ev 9'!$B$7:$G$100,6,FALSE))</f>
      </c>
      <c r="O108" s="11">
        <f>IF(ISNA(VLOOKUP($C108,'Ev 10'!$B$7:$G$100,6,FALSE)),"",VLOOKUP($C108,'Ev 10'!$B$7:$G$100,6,FALSE))</f>
      </c>
      <c r="P108" s="12">
        <f t="shared" si="37"/>
      </c>
      <c r="U108" s="3">
        <f t="shared" si="26"/>
      </c>
      <c r="V108" s="3">
        <f t="shared" si="27"/>
      </c>
      <c r="W108" s="3">
        <f t="shared" si="28"/>
      </c>
      <c r="X108" s="3">
        <f t="shared" si="29"/>
      </c>
      <c r="Y108" s="3">
        <f t="shared" si="30"/>
      </c>
      <c r="Z108" s="3">
        <f t="shared" si="31"/>
      </c>
      <c r="AA108" s="3">
        <f t="shared" si="32"/>
      </c>
      <c r="AB108" s="3">
        <f t="shared" si="33"/>
      </c>
      <c r="AC108" s="3">
        <f t="shared" si="34"/>
      </c>
      <c r="AD108" s="3">
        <f t="shared" si="35"/>
      </c>
    </row>
    <row r="109" spans="1:30" ht="12.75">
      <c r="A109" s="23"/>
      <c r="B109" s="24"/>
      <c r="C109" s="23"/>
      <c r="D109" s="70"/>
      <c r="E109" s="70"/>
      <c r="F109" s="11">
        <f>IF(ISNA(VLOOKUP($C109,'Ev 1'!$B$7:$G$100,6,FALSE)),"",VLOOKUP($C109,'Ev 1'!$B$7:$G$100,6,FALSE))</f>
      </c>
      <c r="G109" s="11">
        <f>IF(ISNA(VLOOKUP($C109,'Ev 2'!$B$7:$G$100,6,FALSE)),"",VLOOKUP($C109,'Ev 2'!$B$7:$G$100,6,FALSE))</f>
      </c>
      <c r="H109" s="11">
        <f>IF(ISNA(VLOOKUP($C109,'Ev 3'!$B$7:$G$100,6,FALSE)),"",VLOOKUP($C109,'Ev 3'!$B$7:$G$100,6,FALSE))</f>
      </c>
      <c r="I109" s="11">
        <f>IF(ISNA(VLOOKUP($C109,'Ev 4'!$B$7:$G$100,6,FALSE)),"",VLOOKUP($C109,'Ev 4'!$B$7:$G$100,6,FALSE))</f>
      </c>
      <c r="J109" s="11">
        <f>IF(ISNA(VLOOKUP($C109,'Ev 5'!$B$7:$G$100,6,FALSE)),"",VLOOKUP($C109,'Ev 5'!$B$7:$G$100,6,FALSE))</f>
      </c>
      <c r="K109" s="11">
        <f>IF(ISNA(VLOOKUP($C109,'Ev 6'!$B$7:$G$100,6,FALSE)),"",VLOOKUP($C109,'Ev 6'!$B$7:$G$100,6,FALSE))</f>
      </c>
      <c r="L109" s="11">
        <f>IF(ISNA(VLOOKUP($C109,'Ev 7'!$B$7:$G$100,6,FALSE)),"",VLOOKUP($C109,'Ev 7'!$B$7:$G$100,6,FALSE))</f>
      </c>
      <c r="M109" s="11">
        <f>IF(ISNA(VLOOKUP($C109,'Ev 8'!$B$7:$G$100,6,FALSE)),"",VLOOKUP($C109,'Ev 8'!$B$7:$G$100,6,FALSE))</f>
      </c>
      <c r="N109" s="11">
        <f>IF(ISNA(VLOOKUP($C109,'Ev 9'!$B$7:$G$100,6,FALSE)),"",VLOOKUP($C109,'Ev 9'!$B$7:$G$100,6,FALSE))</f>
      </c>
      <c r="O109" s="11">
        <f>IF(ISNA(VLOOKUP($C109,'Ev 10'!$B$7:$G$100,6,FALSE)),"",VLOOKUP($C109,'Ev 10'!$B$7:$G$100,6,FALSE))</f>
      </c>
      <c r="P109" s="12">
        <f t="shared" si="37"/>
      </c>
      <c r="U109" s="3">
        <f t="shared" si="26"/>
      </c>
      <c r="V109" s="3">
        <f t="shared" si="27"/>
      </c>
      <c r="W109" s="3">
        <f t="shared" si="28"/>
      </c>
      <c r="X109" s="3">
        <f t="shared" si="29"/>
      </c>
      <c r="Y109" s="3">
        <f t="shared" si="30"/>
      </c>
      <c r="Z109" s="3">
        <f t="shared" si="31"/>
      </c>
      <c r="AA109" s="3">
        <f t="shared" si="32"/>
      </c>
      <c r="AB109" s="3">
        <f t="shared" si="33"/>
      </c>
      <c r="AC109" s="3">
        <f t="shared" si="34"/>
      </c>
      <c r="AD109" s="3">
        <f t="shared" si="35"/>
      </c>
    </row>
    <row r="110" spans="1:30" ht="12.75">
      <c r="A110" s="23"/>
      <c r="B110" s="24"/>
      <c r="C110" s="23"/>
      <c r="D110" s="70"/>
      <c r="E110" s="70"/>
      <c r="F110" s="11">
        <f>IF(ISNA(VLOOKUP($C110,'Ev 1'!$B$7:$G$100,6,FALSE)),"",VLOOKUP($C110,'Ev 1'!$B$7:$G$100,6,FALSE))</f>
      </c>
      <c r="G110" s="11">
        <f>IF(ISNA(VLOOKUP($C110,'Ev 2'!$B$7:$G$100,6,FALSE)),"",VLOOKUP($C110,'Ev 2'!$B$7:$G$100,6,FALSE))</f>
      </c>
      <c r="H110" s="11">
        <f>IF(ISNA(VLOOKUP($C110,'Ev 3'!$B$7:$G$100,6,FALSE)),"",VLOOKUP($C110,'Ev 3'!$B$7:$G$100,6,FALSE))</f>
      </c>
      <c r="I110" s="11">
        <f>IF(ISNA(VLOOKUP($C110,'Ev 4'!$B$7:$G$100,6,FALSE)),"",VLOOKUP($C110,'Ev 4'!$B$7:$G$100,6,FALSE))</f>
      </c>
      <c r="J110" s="11">
        <f>IF(ISNA(VLOOKUP($C110,'Ev 5'!$B$7:$G$100,6,FALSE)),"",VLOOKUP($C110,'Ev 5'!$B$7:$G$100,6,FALSE))</f>
      </c>
      <c r="K110" s="11">
        <f>IF(ISNA(VLOOKUP($C110,'Ev 6'!$B$7:$G$100,6,FALSE)),"",VLOOKUP($C110,'Ev 6'!$B$7:$G$100,6,FALSE))</f>
      </c>
      <c r="L110" s="11">
        <f>IF(ISNA(VLOOKUP($C110,'Ev 7'!$B$7:$G$100,6,FALSE)),"",VLOOKUP($C110,'Ev 7'!$B$7:$G$100,6,FALSE))</f>
      </c>
      <c r="M110" s="11">
        <f>IF(ISNA(VLOOKUP($C110,'Ev 8'!$B$7:$G$100,6,FALSE)),"",VLOOKUP($C110,'Ev 8'!$B$7:$G$100,6,FALSE))</f>
      </c>
      <c r="N110" s="11">
        <f>IF(ISNA(VLOOKUP($C110,'Ev 9'!$B$7:$G$100,6,FALSE)),"",VLOOKUP($C110,'Ev 9'!$B$7:$G$100,6,FALSE))</f>
      </c>
      <c r="O110" s="11">
        <f>IF(ISNA(VLOOKUP($C110,'Ev 10'!$B$7:$G$100,6,FALSE)),"",VLOOKUP($C110,'Ev 10'!$B$7:$G$100,6,FALSE))</f>
      </c>
      <c r="P110" s="12">
        <f t="shared" si="37"/>
      </c>
      <c r="U110" s="3">
        <f t="shared" si="26"/>
      </c>
      <c r="V110" s="3">
        <f t="shared" si="27"/>
      </c>
      <c r="W110" s="3">
        <f t="shared" si="28"/>
      </c>
      <c r="X110" s="3">
        <f t="shared" si="29"/>
      </c>
      <c r="Y110" s="3">
        <f t="shared" si="30"/>
      </c>
      <c r="Z110" s="3">
        <f t="shared" si="31"/>
      </c>
      <c r="AA110" s="3">
        <f t="shared" si="32"/>
      </c>
      <c r="AB110" s="3">
        <f t="shared" si="33"/>
      </c>
      <c r="AC110" s="3">
        <f t="shared" si="34"/>
      </c>
      <c r="AD110" s="3">
        <f t="shared" si="35"/>
      </c>
    </row>
    <row r="111" spans="1:30" ht="12.75">
      <c r="A111" s="23"/>
      <c r="B111" s="24"/>
      <c r="C111" s="23"/>
      <c r="D111" s="70"/>
      <c r="E111" s="70"/>
      <c r="F111" s="11">
        <f>IF(ISNA(VLOOKUP($C111,'Ev 1'!$B$7:$G$100,6,FALSE)),"",VLOOKUP($C111,'Ev 1'!$B$7:$G$100,6,FALSE))</f>
      </c>
      <c r="G111" s="11">
        <f>IF(ISNA(VLOOKUP($C111,'Ev 2'!$B$7:$G$100,6,FALSE)),"",VLOOKUP($C111,'Ev 2'!$B$7:$G$100,6,FALSE))</f>
      </c>
      <c r="H111" s="11">
        <f>IF(ISNA(VLOOKUP($C111,'Ev 3'!$B$7:$G$100,6,FALSE)),"",VLOOKUP($C111,'Ev 3'!$B$7:$G$100,6,FALSE))</f>
      </c>
      <c r="I111" s="11">
        <f>IF(ISNA(VLOOKUP($C111,'Ev 4'!$B$7:$G$100,6,FALSE)),"",VLOOKUP($C111,'Ev 4'!$B$7:$G$100,6,FALSE))</f>
      </c>
      <c r="J111" s="11">
        <f>IF(ISNA(VLOOKUP($C111,'Ev 5'!$B$7:$G$100,6,FALSE)),"",VLOOKUP($C111,'Ev 5'!$B$7:$G$100,6,FALSE))</f>
      </c>
      <c r="K111" s="11">
        <f>IF(ISNA(VLOOKUP($C111,'Ev 6'!$B$7:$G$100,6,FALSE)),"",VLOOKUP($C111,'Ev 6'!$B$7:$G$100,6,FALSE))</f>
      </c>
      <c r="L111" s="11">
        <f>IF(ISNA(VLOOKUP($C111,'Ev 7'!$B$7:$G$100,6,FALSE)),"",VLOOKUP($C111,'Ev 7'!$B$7:$G$100,6,FALSE))</f>
      </c>
      <c r="M111" s="11">
        <f>IF(ISNA(VLOOKUP($C111,'Ev 8'!$B$7:$G$100,6,FALSE)),"",VLOOKUP($C111,'Ev 8'!$B$7:$G$100,6,FALSE))</f>
      </c>
      <c r="N111" s="11">
        <f>IF(ISNA(VLOOKUP($C111,'Ev 9'!$B$7:$G$100,6,FALSE)),"",VLOOKUP($C111,'Ev 9'!$B$7:$G$100,6,FALSE))</f>
      </c>
      <c r="O111" s="11">
        <f>IF(ISNA(VLOOKUP($C111,'Ev 10'!$B$7:$G$100,6,FALSE)),"",VLOOKUP($C111,'Ev 10'!$B$7:$G$100,6,FALSE))</f>
      </c>
      <c r="P111" s="12">
        <f t="shared" si="37"/>
      </c>
      <c r="U111" s="3">
        <f t="shared" si="26"/>
      </c>
      <c r="V111" s="3">
        <f t="shared" si="27"/>
      </c>
      <c r="W111" s="3">
        <f t="shared" si="28"/>
      </c>
      <c r="X111" s="3">
        <f t="shared" si="29"/>
      </c>
      <c r="Y111" s="3">
        <f t="shared" si="30"/>
      </c>
      <c r="Z111" s="3">
        <f t="shared" si="31"/>
      </c>
      <c r="AA111" s="3">
        <f t="shared" si="32"/>
      </c>
      <c r="AB111" s="3">
        <f t="shared" si="33"/>
      </c>
      <c r="AC111" s="3">
        <f t="shared" si="34"/>
      </c>
      <c r="AD111" s="3">
        <f t="shared" si="35"/>
      </c>
    </row>
    <row r="112" spans="1:30" ht="12.75">
      <c r="A112" s="23"/>
      <c r="B112" s="24"/>
      <c r="C112" s="23"/>
      <c r="D112" s="70"/>
      <c r="E112" s="70"/>
      <c r="F112" s="11">
        <f>IF(ISNA(VLOOKUP($C112,'Ev 1'!$B$7:$G$100,6,FALSE)),"",VLOOKUP($C112,'Ev 1'!$B$7:$G$100,6,FALSE))</f>
      </c>
      <c r="G112" s="11">
        <f>IF(ISNA(VLOOKUP($C112,'Ev 2'!$B$7:$G$100,6,FALSE)),"",VLOOKUP($C112,'Ev 2'!$B$7:$G$100,6,FALSE))</f>
      </c>
      <c r="H112" s="11">
        <f>IF(ISNA(VLOOKUP($C112,'Ev 3'!$B$7:$G$100,6,FALSE)),"",VLOOKUP($C112,'Ev 3'!$B$7:$G$100,6,FALSE))</f>
      </c>
      <c r="I112" s="11">
        <f>IF(ISNA(VLOOKUP($C112,'Ev 4'!$B$7:$G$100,6,FALSE)),"",VLOOKUP($C112,'Ev 4'!$B$7:$G$100,6,FALSE))</f>
      </c>
      <c r="J112" s="11">
        <f>IF(ISNA(VLOOKUP($C112,'Ev 5'!$B$7:$G$100,6,FALSE)),"",VLOOKUP($C112,'Ev 5'!$B$7:$G$100,6,FALSE))</f>
      </c>
      <c r="K112" s="11">
        <f>IF(ISNA(VLOOKUP($C112,'Ev 6'!$B$7:$G$100,6,FALSE)),"",VLOOKUP($C112,'Ev 6'!$B$7:$G$100,6,FALSE))</f>
      </c>
      <c r="L112" s="11">
        <f>IF(ISNA(VLOOKUP($C112,'Ev 7'!$B$7:$G$100,6,FALSE)),"",VLOOKUP($C112,'Ev 7'!$B$7:$G$100,6,FALSE))</f>
      </c>
      <c r="M112" s="11">
        <f>IF(ISNA(VLOOKUP($C112,'Ev 8'!$B$7:$G$100,6,FALSE)),"",VLOOKUP($C112,'Ev 8'!$B$7:$G$100,6,FALSE))</f>
      </c>
      <c r="N112" s="11">
        <f>IF(ISNA(VLOOKUP($C112,'Ev 9'!$B$7:$G$100,6,FALSE)),"",VLOOKUP($C112,'Ev 9'!$B$7:$G$100,6,FALSE))</f>
      </c>
      <c r="O112" s="11">
        <f>IF(ISNA(VLOOKUP($C112,'Ev 10'!$B$7:$G$100,6,FALSE)),"",VLOOKUP($C112,'Ev 10'!$B$7:$G$100,6,FALSE))</f>
      </c>
      <c r="P112" s="12">
        <f t="shared" si="37"/>
      </c>
      <c r="U112" s="3">
        <f t="shared" si="26"/>
      </c>
      <c r="V112" s="3">
        <f t="shared" si="27"/>
      </c>
      <c r="W112" s="3">
        <f t="shared" si="28"/>
      </c>
      <c r="X112" s="3">
        <f t="shared" si="29"/>
      </c>
      <c r="Y112" s="3">
        <f t="shared" si="30"/>
      </c>
      <c r="Z112" s="3">
        <f t="shared" si="31"/>
      </c>
      <c r="AA112" s="3">
        <f t="shared" si="32"/>
      </c>
      <c r="AB112" s="3">
        <f t="shared" si="33"/>
      </c>
      <c r="AC112" s="3">
        <f t="shared" si="34"/>
      </c>
      <c r="AD112" s="3">
        <f t="shared" si="35"/>
      </c>
    </row>
    <row r="113" spans="1:30" ht="12.75">
      <c r="A113" s="23"/>
      <c r="B113" s="24"/>
      <c r="C113" s="23"/>
      <c r="D113" s="70"/>
      <c r="E113" s="70"/>
      <c r="F113" s="11">
        <f>IF(ISNA(VLOOKUP($C113,'Ev 1'!$B$7:$G$100,6,FALSE)),"",VLOOKUP($C113,'Ev 1'!$B$7:$G$100,6,FALSE))</f>
      </c>
      <c r="G113" s="11">
        <f>IF(ISNA(VLOOKUP($C113,'Ev 2'!$B$7:$G$100,6,FALSE)),"",VLOOKUP($C113,'Ev 2'!$B$7:$G$100,6,FALSE))</f>
      </c>
      <c r="H113" s="11">
        <f>IF(ISNA(VLOOKUP($C113,'Ev 3'!$B$7:$G$100,6,FALSE)),"",VLOOKUP($C113,'Ev 3'!$B$7:$G$100,6,FALSE))</f>
      </c>
      <c r="I113" s="11">
        <f>IF(ISNA(VLOOKUP($C113,'Ev 4'!$B$7:$G$100,6,FALSE)),"",VLOOKUP($C113,'Ev 4'!$B$7:$G$100,6,FALSE))</f>
      </c>
      <c r="J113" s="11">
        <f>IF(ISNA(VLOOKUP($C113,'Ev 5'!$B$7:$G$100,6,FALSE)),"",VLOOKUP($C113,'Ev 5'!$B$7:$G$100,6,FALSE))</f>
      </c>
      <c r="K113" s="11">
        <f>IF(ISNA(VLOOKUP($C113,'Ev 6'!$B$7:$G$100,6,FALSE)),"",VLOOKUP($C113,'Ev 6'!$B$7:$G$100,6,FALSE))</f>
      </c>
      <c r="L113" s="11">
        <f>IF(ISNA(VLOOKUP($C113,'Ev 7'!$B$7:$G$100,6,FALSE)),"",VLOOKUP($C113,'Ev 7'!$B$7:$G$100,6,FALSE))</f>
      </c>
      <c r="M113" s="11">
        <f>IF(ISNA(VLOOKUP($C113,'Ev 8'!$B$7:$G$100,6,FALSE)),"",VLOOKUP($C113,'Ev 8'!$B$7:$G$100,6,FALSE))</f>
      </c>
      <c r="N113" s="11">
        <f>IF(ISNA(VLOOKUP($C113,'Ev 9'!$B$7:$G$100,6,FALSE)),"",VLOOKUP($C113,'Ev 9'!$B$7:$G$100,6,FALSE))</f>
      </c>
      <c r="O113" s="11">
        <f>IF(ISNA(VLOOKUP($C113,'Ev 10'!$B$7:$G$100,6,FALSE)),"",VLOOKUP($C113,'Ev 10'!$B$7:$G$100,6,FALSE))</f>
      </c>
      <c r="P113" s="12">
        <f t="shared" si="37"/>
      </c>
      <c r="U113" s="3">
        <f t="shared" si="26"/>
      </c>
      <c r="V113" s="3">
        <f t="shared" si="27"/>
      </c>
      <c r="W113" s="3">
        <f t="shared" si="28"/>
      </c>
      <c r="X113" s="3">
        <f t="shared" si="29"/>
      </c>
      <c r="Y113" s="3">
        <f t="shared" si="30"/>
      </c>
      <c r="Z113" s="3">
        <f t="shared" si="31"/>
      </c>
      <c r="AA113" s="3">
        <f t="shared" si="32"/>
      </c>
      <c r="AB113" s="3">
        <f t="shared" si="33"/>
      </c>
      <c r="AC113" s="3">
        <f t="shared" si="34"/>
      </c>
      <c r="AD113" s="3">
        <f t="shared" si="35"/>
      </c>
    </row>
    <row r="114" spans="1:30" ht="12.75">
      <c r="A114" s="23"/>
      <c r="B114" s="24"/>
      <c r="C114" s="23"/>
      <c r="D114" s="70"/>
      <c r="E114" s="70"/>
      <c r="F114" s="11">
        <f>IF(ISNA(VLOOKUP($C114,'Ev 1'!$B$7:$G$100,6,FALSE)),"",VLOOKUP($C114,'Ev 1'!$B$7:$G$100,6,FALSE))</f>
      </c>
      <c r="G114" s="11">
        <f>IF(ISNA(VLOOKUP($C114,'Ev 2'!$B$7:$G$100,6,FALSE)),"",VLOOKUP($C114,'Ev 2'!$B$7:$G$100,6,FALSE))</f>
      </c>
      <c r="H114" s="11">
        <f>IF(ISNA(VLOOKUP($C114,'Ev 3'!$B$7:$G$100,6,FALSE)),"",VLOOKUP($C114,'Ev 3'!$B$7:$G$100,6,FALSE))</f>
      </c>
      <c r="I114" s="11">
        <f>IF(ISNA(VLOOKUP($C114,'Ev 4'!$B$7:$G$100,6,FALSE)),"",VLOOKUP($C114,'Ev 4'!$B$7:$G$100,6,FALSE))</f>
      </c>
      <c r="J114" s="11">
        <f>IF(ISNA(VLOOKUP($C114,'Ev 5'!$B$7:$G$100,6,FALSE)),"",VLOOKUP($C114,'Ev 5'!$B$7:$G$100,6,FALSE))</f>
      </c>
      <c r="K114" s="11">
        <f>IF(ISNA(VLOOKUP($C114,'Ev 6'!$B$7:$G$100,6,FALSE)),"",VLOOKUP($C114,'Ev 6'!$B$7:$G$100,6,FALSE))</f>
      </c>
      <c r="L114" s="11">
        <f>IF(ISNA(VLOOKUP($C114,'Ev 7'!$B$7:$G$100,6,FALSE)),"",VLOOKUP($C114,'Ev 7'!$B$7:$G$100,6,FALSE))</f>
      </c>
      <c r="M114" s="11">
        <f>IF(ISNA(VLOOKUP($C114,'Ev 8'!$B$7:$G$100,6,FALSE)),"",VLOOKUP($C114,'Ev 8'!$B$7:$G$100,6,FALSE))</f>
      </c>
      <c r="N114" s="11">
        <f>IF(ISNA(VLOOKUP($C114,'Ev 9'!$B$7:$G$100,6,FALSE)),"",VLOOKUP($C114,'Ev 9'!$B$7:$G$100,6,FALSE))</f>
      </c>
      <c r="O114" s="11">
        <f>IF(ISNA(VLOOKUP($C114,'Ev 10'!$B$7:$G$100,6,FALSE)),"",VLOOKUP($C114,'Ev 10'!$B$7:$G$100,6,FALSE))</f>
      </c>
      <c r="P114" s="12">
        <f t="shared" si="37"/>
      </c>
      <c r="U114" s="3">
        <f t="shared" si="26"/>
      </c>
      <c r="V114" s="3">
        <f t="shared" si="27"/>
      </c>
      <c r="W114" s="3">
        <f t="shared" si="28"/>
      </c>
      <c r="X114" s="3">
        <f t="shared" si="29"/>
      </c>
      <c r="Y114" s="3">
        <f t="shared" si="30"/>
      </c>
      <c r="Z114" s="3">
        <f t="shared" si="31"/>
      </c>
      <c r="AA114" s="3">
        <f t="shared" si="32"/>
      </c>
      <c r="AB114" s="3">
        <f t="shared" si="33"/>
      </c>
      <c r="AC114" s="3">
        <f t="shared" si="34"/>
      </c>
      <c r="AD114" s="3">
        <f t="shared" si="35"/>
      </c>
    </row>
    <row r="115" spans="1:30" ht="12.75">
      <c r="A115" s="23"/>
      <c r="B115" s="24"/>
      <c r="C115" s="23"/>
      <c r="D115" s="70"/>
      <c r="E115" s="70"/>
      <c r="F115" s="11">
        <f>IF(ISNA(VLOOKUP($C115,'Ev 1'!$B$7:$G$100,6,FALSE)),"",VLOOKUP($C115,'Ev 1'!$B$7:$G$100,6,FALSE))</f>
      </c>
      <c r="G115" s="11">
        <f>IF(ISNA(VLOOKUP($C115,'Ev 2'!$B$7:$G$100,6,FALSE)),"",VLOOKUP($C115,'Ev 2'!$B$7:$G$100,6,FALSE))</f>
      </c>
      <c r="H115" s="11">
        <f>IF(ISNA(VLOOKUP($C115,'Ev 3'!$B$7:$G$100,6,FALSE)),"",VLOOKUP($C115,'Ev 3'!$B$7:$G$100,6,FALSE))</f>
      </c>
      <c r="I115" s="11">
        <f>IF(ISNA(VLOOKUP($C115,'Ev 4'!$B$7:$G$100,6,FALSE)),"",VLOOKUP($C115,'Ev 4'!$B$7:$G$100,6,FALSE))</f>
      </c>
      <c r="J115" s="11">
        <f>IF(ISNA(VLOOKUP($C115,'Ev 5'!$B$7:$G$100,6,FALSE)),"",VLOOKUP($C115,'Ev 5'!$B$7:$G$100,6,FALSE))</f>
      </c>
      <c r="K115" s="11">
        <f>IF(ISNA(VLOOKUP($C115,'Ev 6'!$B$7:$G$100,6,FALSE)),"",VLOOKUP($C115,'Ev 6'!$B$7:$G$100,6,FALSE))</f>
      </c>
      <c r="L115" s="11">
        <f>IF(ISNA(VLOOKUP($C115,'Ev 7'!$B$7:$G$100,6,FALSE)),"",VLOOKUP($C115,'Ev 7'!$B$7:$G$100,6,FALSE))</f>
      </c>
      <c r="M115" s="11">
        <f>IF(ISNA(VLOOKUP($C115,'Ev 8'!$B$7:$G$100,6,FALSE)),"",VLOOKUP($C115,'Ev 8'!$B$7:$G$100,6,FALSE))</f>
      </c>
      <c r="N115" s="11">
        <f>IF(ISNA(VLOOKUP($C115,'Ev 9'!$B$7:$G$100,6,FALSE)),"",VLOOKUP($C115,'Ev 9'!$B$7:$G$100,6,FALSE))</f>
      </c>
      <c r="O115" s="11">
        <f>IF(ISNA(VLOOKUP($C115,'Ev 10'!$B$7:$G$100,6,FALSE)),"",VLOOKUP($C115,'Ev 10'!$B$7:$G$100,6,FALSE))</f>
      </c>
      <c r="P115" s="12">
        <f t="shared" si="37"/>
      </c>
      <c r="U115" s="3">
        <f t="shared" si="26"/>
      </c>
      <c r="V115" s="3">
        <f t="shared" si="27"/>
      </c>
      <c r="W115" s="3">
        <f t="shared" si="28"/>
      </c>
      <c r="X115" s="3">
        <f t="shared" si="29"/>
      </c>
      <c r="Y115" s="3">
        <f t="shared" si="30"/>
      </c>
      <c r="Z115" s="3">
        <f t="shared" si="31"/>
      </c>
      <c r="AA115" s="3">
        <f t="shared" si="32"/>
      </c>
      <c r="AB115" s="3">
        <f t="shared" si="33"/>
      </c>
      <c r="AC115" s="3">
        <f t="shared" si="34"/>
      </c>
      <c r="AD115" s="3">
        <f t="shared" si="35"/>
      </c>
    </row>
    <row r="116" spans="1:30" ht="12.75">
      <c r="A116" s="23"/>
      <c r="B116" s="24"/>
      <c r="C116" s="23"/>
      <c r="D116" s="70"/>
      <c r="E116" s="70"/>
      <c r="F116" s="11">
        <f>IF(ISNA(VLOOKUP($C116,'Ev 1'!$B$7:$G$100,6,FALSE)),"",VLOOKUP($C116,'Ev 1'!$B$7:$G$100,6,FALSE))</f>
      </c>
      <c r="G116" s="11">
        <f>IF(ISNA(VLOOKUP($C116,'Ev 2'!$B$7:$G$100,6,FALSE)),"",VLOOKUP($C116,'Ev 2'!$B$7:$G$100,6,FALSE))</f>
      </c>
      <c r="H116" s="11">
        <f>IF(ISNA(VLOOKUP($C116,'Ev 3'!$B$7:$G$100,6,FALSE)),"",VLOOKUP($C116,'Ev 3'!$B$7:$G$100,6,FALSE))</f>
      </c>
      <c r="I116" s="11">
        <f>IF(ISNA(VLOOKUP($C116,'Ev 4'!$B$7:$G$100,6,FALSE)),"",VLOOKUP($C116,'Ev 4'!$B$7:$G$100,6,FALSE))</f>
      </c>
      <c r="J116" s="11">
        <f>IF(ISNA(VLOOKUP($C116,'Ev 5'!$B$7:$G$100,6,FALSE)),"",VLOOKUP($C116,'Ev 5'!$B$7:$G$100,6,FALSE))</f>
      </c>
      <c r="K116" s="11">
        <f>IF(ISNA(VLOOKUP($C116,'Ev 6'!$B$7:$G$100,6,FALSE)),"",VLOOKUP($C116,'Ev 6'!$B$7:$G$100,6,FALSE))</f>
      </c>
      <c r="L116" s="11">
        <f>IF(ISNA(VLOOKUP($C116,'Ev 7'!$B$7:$G$100,6,FALSE)),"",VLOOKUP($C116,'Ev 7'!$B$7:$G$100,6,FALSE))</f>
      </c>
      <c r="M116" s="11">
        <f>IF(ISNA(VLOOKUP($C116,'Ev 8'!$B$7:$G$100,6,FALSE)),"",VLOOKUP($C116,'Ev 8'!$B$7:$G$100,6,FALSE))</f>
      </c>
      <c r="N116" s="11">
        <f>IF(ISNA(VLOOKUP($C116,'Ev 9'!$B$7:$G$100,6,FALSE)),"",VLOOKUP($C116,'Ev 9'!$B$7:$G$100,6,FALSE))</f>
      </c>
      <c r="O116" s="11">
        <f>IF(ISNA(VLOOKUP($C116,'Ev 10'!$B$7:$G$100,6,FALSE)),"",VLOOKUP($C116,'Ev 10'!$B$7:$G$100,6,FALSE))</f>
      </c>
      <c r="P116" s="12">
        <f t="shared" si="37"/>
      </c>
      <c r="U116" s="3">
        <f t="shared" si="26"/>
      </c>
      <c r="V116" s="3">
        <f t="shared" si="27"/>
      </c>
      <c r="W116" s="3">
        <f t="shared" si="28"/>
      </c>
      <c r="X116" s="3">
        <f t="shared" si="29"/>
      </c>
      <c r="Y116" s="3">
        <f t="shared" si="30"/>
      </c>
      <c r="Z116" s="3">
        <f t="shared" si="31"/>
      </c>
      <c r="AA116" s="3">
        <f t="shared" si="32"/>
      </c>
      <c r="AB116" s="3">
        <f t="shared" si="33"/>
      </c>
      <c r="AC116" s="3">
        <f t="shared" si="34"/>
      </c>
      <c r="AD116" s="3">
        <f t="shared" si="35"/>
      </c>
    </row>
    <row r="117" spans="1:30" ht="12.75">
      <c r="A117" s="23"/>
      <c r="B117" s="24"/>
      <c r="C117" s="23"/>
      <c r="D117" s="70"/>
      <c r="E117" s="70"/>
      <c r="F117" s="11">
        <f>IF(ISNA(VLOOKUP($C117,'Ev 1'!$B$7:$G$100,6,FALSE)),"",VLOOKUP($C117,'Ev 1'!$B$7:$G$100,6,FALSE))</f>
      </c>
      <c r="G117" s="11">
        <f>IF(ISNA(VLOOKUP($C117,'Ev 2'!$B$7:$G$100,6,FALSE)),"",VLOOKUP($C117,'Ev 2'!$B$7:$G$100,6,FALSE))</f>
      </c>
      <c r="H117" s="11">
        <f>IF(ISNA(VLOOKUP($C117,'Ev 3'!$B$7:$G$100,6,FALSE)),"",VLOOKUP($C117,'Ev 3'!$B$7:$G$100,6,FALSE))</f>
      </c>
      <c r="I117" s="11">
        <f>IF(ISNA(VLOOKUP($C117,'Ev 4'!$B$7:$G$100,6,FALSE)),"",VLOOKUP($C117,'Ev 4'!$B$7:$G$100,6,FALSE))</f>
      </c>
      <c r="J117" s="11">
        <f>IF(ISNA(VLOOKUP($C117,'Ev 5'!$B$7:$G$100,6,FALSE)),"",VLOOKUP($C117,'Ev 5'!$B$7:$G$100,6,FALSE))</f>
      </c>
      <c r="K117" s="11">
        <f>IF(ISNA(VLOOKUP($C117,'Ev 6'!$B$7:$G$100,6,FALSE)),"",VLOOKUP($C117,'Ev 6'!$B$7:$G$100,6,FALSE))</f>
      </c>
      <c r="L117" s="11">
        <f>IF(ISNA(VLOOKUP($C117,'Ev 7'!$B$7:$G$100,6,FALSE)),"",VLOOKUP($C117,'Ev 7'!$B$7:$G$100,6,FALSE))</f>
      </c>
      <c r="M117" s="11">
        <f>IF(ISNA(VLOOKUP($C117,'Ev 8'!$B$7:$G$100,6,FALSE)),"",VLOOKUP($C117,'Ev 8'!$B$7:$G$100,6,FALSE))</f>
      </c>
      <c r="N117" s="11">
        <f>IF(ISNA(VLOOKUP($C117,'Ev 9'!$B$7:$G$100,6,FALSE)),"",VLOOKUP($C117,'Ev 9'!$B$7:$G$100,6,FALSE))</f>
      </c>
      <c r="O117" s="11">
        <f>IF(ISNA(VLOOKUP($C117,'Ev 10'!$B$7:$G$100,6,FALSE)),"",VLOOKUP($C117,'Ev 10'!$B$7:$G$100,6,FALSE))</f>
      </c>
      <c r="P117" s="12">
        <f t="shared" si="37"/>
      </c>
      <c r="U117" s="3">
        <f t="shared" si="26"/>
      </c>
      <c r="V117" s="3">
        <f t="shared" si="27"/>
      </c>
      <c r="W117" s="3">
        <f t="shared" si="28"/>
      </c>
      <c r="X117" s="3">
        <f t="shared" si="29"/>
      </c>
      <c r="Y117" s="3">
        <f t="shared" si="30"/>
      </c>
      <c r="Z117" s="3">
        <f t="shared" si="31"/>
      </c>
      <c r="AA117" s="3">
        <f t="shared" si="32"/>
      </c>
      <c r="AB117" s="3">
        <f t="shared" si="33"/>
      </c>
      <c r="AC117" s="3">
        <f t="shared" si="34"/>
      </c>
      <c r="AD117" s="3">
        <f t="shared" si="35"/>
      </c>
    </row>
    <row r="118" spans="1:30" ht="12.75">
      <c r="A118" s="23"/>
      <c r="B118" s="24"/>
      <c r="C118" s="23"/>
      <c r="D118" s="70"/>
      <c r="E118" s="70"/>
      <c r="F118" s="11">
        <f>IF(ISNA(VLOOKUP($C118,'Ev 1'!$B$7:$G$100,6,FALSE)),"",VLOOKUP($C118,'Ev 1'!$B$7:$G$100,6,FALSE))</f>
      </c>
      <c r="G118" s="11">
        <f>IF(ISNA(VLOOKUP($C118,'Ev 2'!$B$7:$G$100,6,FALSE)),"",VLOOKUP($C118,'Ev 2'!$B$7:$G$100,6,FALSE))</f>
      </c>
      <c r="H118" s="11">
        <f>IF(ISNA(VLOOKUP($C118,'Ev 3'!$B$7:$G$100,6,FALSE)),"",VLOOKUP($C118,'Ev 3'!$B$7:$G$100,6,FALSE))</f>
      </c>
      <c r="I118" s="11">
        <f>IF(ISNA(VLOOKUP($C118,'Ev 4'!$B$7:$G$100,6,FALSE)),"",VLOOKUP($C118,'Ev 4'!$B$7:$G$100,6,FALSE))</f>
      </c>
      <c r="J118" s="11">
        <f>IF(ISNA(VLOOKUP($C118,'Ev 5'!$B$7:$G$100,6,FALSE)),"",VLOOKUP($C118,'Ev 5'!$B$7:$G$100,6,FALSE))</f>
      </c>
      <c r="K118" s="11">
        <f>IF(ISNA(VLOOKUP($C118,'Ev 6'!$B$7:$G$100,6,FALSE)),"",VLOOKUP($C118,'Ev 6'!$B$7:$G$100,6,FALSE))</f>
      </c>
      <c r="L118" s="11">
        <f>IF(ISNA(VLOOKUP($C118,'Ev 7'!$B$7:$G$100,6,FALSE)),"",VLOOKUP($C118,'Ev 7'!$B$7:$G$100,6,FALSE))</f>
      </c>
      <c r="M118" s="11">
        <f>IF(ISNA(VLOOKUP($C118,'Ev 8'!$B$7:$G$100,6,FALSE)),"",VLOOKUP($C118,'Ev 8'!$B$7:$G$100,6,FALSE))</f>
      </c>
      <c r="N118" s="11">
        <f>IF(ISNA(VLOOKUP($C118,'Ev 9'!$B$7:$G$100,6,FALSE)),"",VLOOKUP($C118,'Ev 9'!$B$7:$G$100,6,FALSE))</f>
      </c>
      <c r="O118" s="11">
        <f>IF(ISNA(VLOOKUP($C118,'Ev 10'!$B$7:$G$100,6,FALSE)),"",VLOOKUP($C118,'Ev 10'!$B$7:$G$100,6,FALSE))</f>
      </c>
      <c r="P118" s="12">
        <f t="shared" si="37"/>
      </c>
      <c r="U118" s="3">
        <f t="shared" si="26"/>
      </c>
      <c r="V118" s="3">
        <f t="shared" si="27"/>
      </c>
      <c r="W118" s="3">
        <f t="shared" si="28"/>
      </c>
      <c r="X118" s="3">
        <f t="shared" si="29"/>
      </c>
      <c r="Y118" s="3">
        <f t="shared" si="30"/>
      </c>
      <c r="Z118" s="3">
        <f t="shared" si="31"/>
      </c>
      <c r="AA118" s="3">
        <f t="shared" si="32"/>
      </c>
      <c r="AB118" s="3">
        <f t="shared" si="33"/>
      </c>
      <c r="AC118" s="3">
        <f t="shared" si="34"/>
      </c>
      <c r="AD118" s="3">
        <f t="shared" si="35"/>
      </c>
    </row>
    <row r="119" spans="1:30" ht="12.75">
      <c r="A119" s="23"/>
      <c r="B119" s="24"/>
      <c r="C119" s="23"/>
      <c r="D119" s="70"/>
      <c r="E119" s="70"/>
      <c r="F119" s="11">
        <f>IF(ISNA(VLOOKUP($C119,'Ev 1'!$B$7:$G$100,6,FALSE)),"",VLOOKUP($C119,'Ev 1'!$B$7:$G$100,6,FALSE))</f>
      </c>
      <c r="G119" s="11">
        <f>IF(ISNA(VLOOKUP($C119,'Ev 2'!$B$7:$G$100,6,FALSE)),"",VLOOKUP($C119,'Ev 2'!$B$7:$G$100,6,FALSE))</f>
      </c>
      <c r="H119" s="11">
        <f>IF(ISNA(VLOOKUP($C119,'Ev 3'!$B$7:$G$100,6,FALSE)),"",VLOOKUP($C119,'Ev 3'!$B$7:$G$100,6,FALSE))</f>
      </c>
      <c r="I119" s="11">
        <f>IF(ISNA(VLOOKUP($C119,'Ev 4'!$B$7:$G$100,6,FALSE)),"",VLOOKUP($C119,'Ev 4'!$B$7:$G$100,6,FALSE))</f>
      </c>
      <c r="J119" s="11">
        <f>IF(ISNA(VLOOKUP($C119,'Ev 5'!$B$7:$G$100,6,FALSE)),"",VLOOKUP($C119,'Ev 5'!$B$7:$G$100,6,FALSE))</f>
      </c>
      <c r="K119" s="11">
        <f>IF(ISNA(VLOOKUP($C119,'Ev 6'!$B$7:$G$100,6,FALSE)),"",VLOOKUP($C119,'Ev 6'!$B$7:$G$100,6,FALSE))</f>
      </c>
      <c r="L119" s="11">
        <f>IF(ISNA(VLOOKUP($C119,'Ev 7'!$B$7:$G$100,6,FALSE)),"",VLOOKUP($C119,'Ev 7'!$B$7:$G$100,6,FALSE))</f>
      </c>
      <c r="M119" s="11">
        <f>IF(ISNA(VLOOKUP($C119,'Ev 8'!$B$7:$G$100,6,FALSE)),"",VLOOKUP($C119,'Ev 8'!$B$7:$G$100,6,FALSE))</f>
      </c>
      <c r="N119" s="11">
        <f>IF(ISNA(VLOOKUP($C119,'Ev 9'!$B$7:$G$100,6,FALSE)),"",VLOOKUP($C119,'Ev 9'!$B$7:$G$100,6,FALSE))</f>
      </c>
      <c r="O119" s="11">
        <f>IF(ISNA(VLOOKUP($C119,'Ev 10'!$B$7:$G$100,6,FALSE)),"",VLOOKUP($C119,'Ev 10'!$B$7:$G$100,6,FALSE))</f>
      </c>
      <c r="P119" s="12">
        <f t="shared" si="37"/>
      </c>
      <c r="U119" s="3">
        <f t="shared" si="26"/>
      </c>
      <c r="V119" s="3">
        <f t="shared" si="27"/>
      </c>
      <c r="W119" s="3">
        <f t="shared" si="28"/>
      </c>
      <c r="X119" s="3">
        <f t="shared" si="29"/>
      </c>
      <c r="Y119" s="3">
        <f t="shared" si="30"/>
      </c>
      <c r="Z119" s="3">
        <f t="shared" si="31"/>
      </c>
      <c r="AA119" s="3">
        <f t="shared" si="32"/>
      </c>
      <c r="AB119" s="3">
        <f t="shared" si="33"/>
      </c>
      <c r="AC119" s="3">
        <f t="shared" si="34"/>
      </c>
      <c r="AD119" s="3">
        <f t="shared" si="35"/>
      </c>
    </row>
    <row r="120" spans="1:30" ht="12.75">
      <c r="A120" s="23"/>
      <c r="B120" s="24"/>
      <c r="C120" s="23"/>
      <c r="D120" s="70"/>
      <c r="E120" s="70"/>
      <c r="F120" s="11">
        <f>IF(ISNA(VLOOKUP($C120,'Ev 1'!$B$7:$G$100,6,FALSE)),"",VLOOKUP($C120,'Ev 1'!$B$7:$G$100,6,FALSE))</f>
      </c>
      <c r="G120" s="11">
        <f>IF(ISNA(VLOOKUP($C120,'Ev 2'!$B$7:$G$100,6,FALSE)),"",VLOOKUP($C120,'Ev 2'!$B$7:$G$100,6,FALSE))</f>
      </c>
      <c r="H120" s="11">
        <f>IF(ISNA(VLOOKUP($C120,'Ev 3'!$B$7:$G$100,6,FALSE)),"",VLOOKUP($C120,'Ev 3'!$B$7:$G$100,6,FALSE))</f>
      </c>
      <c r="I120" s="11">
        <f>IF(ISNA(VLOOKUP($C120,'Ev 4'!$B$7:$G$100,6,FALSE)),"",VLOOKUP($C120,'Ev 4'!$B$7:$G$100,6,FALSE))</f>
      </c>
      <c r="J120" s="11">
        <f>IF(ISNA(VLOOKUP($C120,'Ev 5'!$B$7:$G$100,6,FALSE)),"",VLOOKUP($C120,'Ev 5'!$B$7:$G$100,6,FALSE))</f>
      </c>
      <c r="K120" s="11">
        <f>IF(ISNA(VLOOKUP($C120,'Ev 6'!$B$7:$G$100,6,FALSE)),"",VLOOKUP($C120,'Ev 6'!$B$7:$G$100,6,FALSE))</f>
      </c>
      <c r="L120" s="11">
        <f>IF(ISNA(VLOOKUP($C120,'Ev 7'!$B$7:$G$100,6,FALSE)),"",VLOOKUP($C120,'Ev 7'!$B$7:$G$100,6,FALSE))</f>
      </c>
      <c r="M120" s="11">
        <f>IF(ISNA(VLOOKUP($C120,'Ev 8'!$B$7:$G$100,6,FALSE)),"",VLOOKUP($C120,'Ev 8'!$B$7:$G$100,6,FALSE))</f>
      </c>
      <c r="N120" s="11">
        <f>IF(ISNA(VLOOKUP($C120,'Ev 9'!$B$7:$G$100,6,FALSE)),"",VLOOKUP($C120,'Ev 9'!$B$7:$G$100,6,FALSE))</f>
      </c>
      <c r="O120" s="11">
        <f>IF(ISNA(VLOOKUP($C120,'Ev 10'!$B$7:$G$100,6,FALSE)),"",VLOOKUP($C120,'Ev 10'!$B$7:$G$100,6,FALSE))</f>
      </c>
      <c r="P120" s="12">
        <f t="shared" si="37"/>
      </c>
      <c r="U120" s="3">
        <f t="shared" si="26"/>
      </c>
      <c r="V120" s="3">
        <f t="shared" si="27"/>
      </c>
      <c r="W120" s="3">
        <f t="shared" si="28"/>
      </c>
      <c r="X120" s="3">
        <f t="shared" si="29"/>
      </c>
      <c r="Y120" s="3">
        <f t="shared" si="30"/>
      </c>
      <c r="Z120" s="3">
        <f t="shared" si="31"/>
      </c>
      <c r="AA120" s="3">
        <f t="shared" si="32"/>
      </c>
      <c r="AB120" s="3">
        <f t="shared" si="33"/>
      </c>
      <c r="AC120" s="3">
        <f t="shared" si="34"/>
      </c>
      <c r="AD120" s="3">
        <f t="shared" si="35"/>
      </c>
    </row>
    <row r="121" spans="1:30" ht="12.75">
      <c r="A121" s="23"/>
      <c r="B121" s="24"/>
      <c r="C121" s="23"/>
      <c r="D121" s="70"/>
      <c r="E121" s="70"/>
      <c r="F121" s="11">
        <f>IF(ISNA(VLOOKUP($C121,'Ev 1'!$B$7:$G$100,6,FALSE)),"",VLOOKUP($C121,'Ev 1'!$B$7:$G$100,6,FALSE))</f>
      </c>
      <c r="G121" s="11">
        <f>IF(ISNA(VLOOKUP($C121,'Ev 2'!$B$7:$G$100,6,FALSE)),"",VLOOKUP($C121,'Ev 2'!$B$7:$G$100,6,FALSE))</f>
      </c>
      <c r="H121" s="11">
        <f>IF(ISNA(VLOOKUP($C121,'Ev 3'!$B$7:$G$100,6,FALSE)),"",VLOOKUP($C121,'Ev 3'!$B$7:$G$100,6,FALSE))</f>
      </c>
      <c r="I121" s="11">
        <f>IF(ISNA(VLOOKUP($C121,'Ev 4'!$B$7:$G$100,6,FALSE)),"",VLOOKUP($C121,'Ev 4'!$B$7:$G$100,6,FALSE))</f>
      </c>
      <c r="J121" s="11">
        <f>IF(ISNA(VLOOKUP($C121,'Ev 5'!$B$7:$G$100,6,FALSE)),"",VLOOKUP($C121,'Ev 5'!$B$7:$G$100,6,FALSE))</f>
      </c>
      <c r="K121" s="11">
        <f>IF(ISNA(VLOOKUP($C121,'Ev 6'!$B$7:$G$100,6,FALSE)),"",VLOOKUP($C121,'Ev 6'!$B$7:$G$100,6,FALSE))</f>
      </c>
      <c r="L121" s="11">
        <f>IF(ISNA(VLOOKUP($C121,'Ev 7'!$B$7:$G$100,6,FALSE)),"",VLOOKUP($C121,'Ev 7'!$B$7:$G$100,6,FALSE))</f>
      </c>
      <c r="M121" s="11">
        <f>IF(ISNA(VLOOKUP($C121,'Ev 8'!$B$7:$G$100,6,FALSE)),"",VLOOKUP($C121,'Ev 8'!$B$7:$G$100,6,FALSE))</f>
      </c>
      <c r="N121" s="11">
        <f>IF(ISNA(VLOOKUP($C121,'Ev 9'!$B$7:$G$100,6,FALSE)),"",VLOOKUP($C121,'Ev 9'!$B$7:$G$100,6,FALSE))</f>
      </c>
      <c r="O121" s="11">
        <f>IF(ISNA(VLOOKUP($C121,'Ev 10'!$B$7:$G$100,6,FALSE)),"",VLOOKUP($C121,'Ev 10'!$B$7:$G$100,6,FALSE))</f>
      </c>
      <c r="P121" s="12">
        <f t="shared" si="37"/>
      </c>
      <c r="U121" s="3">
        <f t="shared" si="26"/>
      </c>
      <c r="V121" s="3">
        <f t="shared" si="27"/>
      </c>
      <c r="W121" s="3">
        <f t="shared" si="28"/>
      </c>
      <c r="X121" s="3">
        <f t="shared" si="29"/>
      </c>
      <c r="Y121" s="3">
        <f t="shared" si="30"/>
      </c>
      <c r="Z121" s="3">
        <f t="shared" si="31"/>
      </c>
      <c r="AA121" s="3">
        <f t="shared" si="32"/>
      </c>
      <c r="AB121" s="3">
        <f t="shared" si="33"/>
      </c>
      <c r="AC121" s="3">
        <f t="shared" si="34"/>
      </c>
      <c r="AD121" s="3">
        <f t="shared" si="35"/>
      </c>
    </row>
    <row r="122" spans="1:30" ht="12.75">
      <c r="A122" s="23"/>
      <c r="B122" s="24"/>
      <c r="C122" s="23"/>
      <c r="D122" s="70"/>
      <c r="E122" s="70"/>
      <c r="F122" s="11">
        <f>IF(ISNA(VLOOKUP($C122,'Ev 1'!$B$7:$G$100,6,FALSE)),"",VLOOKUP($C122,'Ev 1'!$B$7:$G$100,6,FALSE))</f>
      </c>
      <c r="G122" s="11">
        <f>IF(ISNA(VLOOKUP($C122,'Ev 2'!$B$7:$G$100,6,FALSE)),"",VLOOKUP($C122,'Ev 2'!$B$7:$G$100,6,FALSE))</f>
      </c>
      <c r="H122" s="11">
        <f>IF(ISNA(VLOOKUP($C122,'Ev 3'!$B$7:$G$100,6,FALSE)),"",VLOOKUP($C122,'Ev 3'!$B$7:$G$100,6,FALSE))</f>
      </c>
      <c r="I122" s="11">
        <f>IF(ISNA(VLOOKUP($C122,'Ev 4'!$B$7:$G$100,6,FALSE)),"",VLOOKUP($C122,'Ev 4'!$B$7:$G$100,6,FALSE))</f>
      </c>
      <c r="J122" s="11">
        <f>IF(ISNA(VLOOKUP($C122,'Ev 5'!$B$7:$G$100,6,FALSE)),"",VLOOKUP($C122,'Ev 5'!$B$7:$G$100,6,FALSE))</f>
      </c>
      <c r="K122" s="11">
        <f>IF(ISNA(VLOOKUP($C122,'Ev 6'!$B$7:$G$100,6,FALSE)),"",VLOOKUP($C122,'Ev 6'!$B$7:$G$100,6,FALSE))</f>
      </c>
      <c r="L122" s="11">
        <f>IF(ISNA(VLOOKUP($C122,'Ev 7'!$B$7:$G$100,6,FALSE)),"",VLOOKUP($C122,'Ev 7'!$B$7:$G$100,6,FALSE))</f>
      </c>
      <c r="M122" s="11">
        <f>IF(ISNA(VLOOKUP($C122,'Ev 8'!$B$7:$G$100,6,FALSE)),"",VLOOKUP($C122,'Ev 8'!$B$7:$G$100,6,FALSE))</f>
      </c>
      <c r="N122" s="11">
        <f>IF(ISNA(VLOOKUP($C122,'Ev 9'!$B$7:$G$100,6,FALSE)),"",VLOOKUP($C122,'Ev 9'!$B$7:$G$100,6,FALSE))</f>
      </c>
      <c r="O122" s="11">
        <f>IF(ISNA(VLOOKUP($C122,'Ev 10'!$B$7:$G$100,6,FALSE)),"",VLOOKUP($C122,'Ev 10'!$B$7:$G$100,6,FALSE))</f>
      </c>
      <c r="P122" s="12">
        <f t="shared" si="37"/>
      </c>
      <c r="U122" s="3">
        <f t="shared" si="26"/>
      </c>
      <c r="V122" s="3">
        <f t="shared" si="27"/>
      </c>
      <c r="W122" s="3">
        <f t="shared" si="28"/>
      </c>
      <c r="X122" s="3">
        <f t="shared" si="29"/>
      </c>
      <c r="Y122" s="3">
        <f t="shared" si="30"/>
      </c>
      <c r="Z122" s="3">
        <f t="shared" si="31"/>
      </c>
      <c r="AA122" s="3">
        <f t="shared" si="32"/>
      </c>
      <c r="AB122" s="3">
        <f t="shared" si="33"/>
      </c>
      <c r="AC122" s="3">
        <f t="shared" si="34"/>
      </c>
      <c r="AD122" s="3">
        <f t="shared" si="35"/>
      </c>
    </row>
    <row r="123" spans="1:30" ht="12.75">
      <c r="A123" s="23"/>
      <c r="B123" s="24"/>
      <c r="C123" s="23"/>
      <c r="D123" s="70"/>
      <c r="E123" s="70"/>
      <c r="F123" s="11">
        <f>IF(ISNA(VLOOKUP($C123,'Ev 1'!$B$7:$G$100,6,FALSE)),"",VLOOKUP($C123,'Ev 1'!$B$7:$G$100,6,FALSE))</f>
      </c>
      <c r="G123" s="11">
        <f>IF(ISNA(VLOOKUP($C123,'Ev 2'!$B$7:$G$100,6,FALSE)),"",VLOOKUP($C123,'Ev 2'!$B$7:$G$100,6,FALSE))</f>
      </c>
      <c r="H123" s="11">
        <f>IF(ISNA(VLOOKUP($C123,'Ev 3'!$B$7:$G$100,6,FALSE)),"",VLOOKUP($C123,'Ev 3'!$B$7:$G$100,6,FALSE))</f>
      </c>
      <c r="I123" s="11">
        <f>IF(ISNA(VLOOKUP($C123,'Ev 4'!$B$7:$G$100,6,FALSE)),"",VLOOKUP($C123,'Ev 4'!$B$7:$G$100,6,FALSE))</f>
      </c>
      <c r="J123" s="11">
        <f>IF(ISNA(VLOOKUP($C123,'Ev 5'!$B$7:$G$100,6,FALSE)),"",VLOOKUP($C123,'Ev 5'!$B$7:$G$100,6,FALSE))</f>
      </c>
      <c r="K123" s="11">
        <f>IF(ISNA(VLOOKUP($C123,'Ev 6'!$B$7:$G$100,6,FALSE)),"",VLOOKUP($C123,'Ev 6'!$B$7:$G$100,6,FALSE))</f>
      </c>
      <c r="L123" s="11">
        <f>IF(ISNA(VLOOKUP($C123,'Ev 7'!$B$7:$G$100,6,FALSE)),"",VLOOKUP($C123,'Ev 7'!$B$7:$G$100,6,FALSE))</f>
      </c>
      <c r="M123" s="11">
        <f>IF(ISNA(VLOOKUP($C123,'Ev 8'!$B$7:$G$100,6,FALSE)),"",VLOOKUP($C123,'Ev 8'!$B$7:$G$100,6,FALSE))</f>
      </c>
      <c r="N123" s="11">
        <f>IF(ISNA(VLOOKUP($C123,'Ev 9'!$B$7:$G$100,6,FALSE)),"",VLOOKUP($C123,'Ev 9'!$B$7:$G$100,6,FALSE))</f>
      </c>
      <c r="O123" s="11">
        <f>IF(ISNA(VLOOKUP($C123,'Ev 10'!$B$7:$G$100,6,FALSE)),"",VLOOKUP($C123,'Ev 10'!$B$7:$G$100,6,FALSE))</f>
      </c>
      <c r="P123" s="12">
        <f t="shared" si="37"/>
      </c>
      <c r="U123" s="3">
        <f t="shared" si="26"/>
      </c>
      <c r="V123" s="3">
        <f t="shared" si="27"/>
      </c>
      <c r="W123" s="3">
        <f t="shared" si="28"/>
      </c>
      <c r="X123" s="3">
        <f t="shared" si="29"/>
      </c>
      <c r="Y123" s="3">
        <f t="shared" si="30"/>
      </c>
      <c r="Z123" s="3">
        <f t="shared" si="31"/>
      </c>
      <c r="AA123" s="3">
        <f t="shared" si="32"/>
      </c>
      <c r="AB123" s="3">
        <f t="shared" si="33"/>
      </c>
      <c r="AC123" s="3">
        <f t="shared" si="34"/>
      </c>
      <c r="AD123" s="3">
        <f t="shared" si="35"/>
      </c>
    </row>
    <row r="124" spans="1:30" ht="12.75">
      <c r="A124" s="23"/>
      <c r="B124" s="24"/>
      <c r="C124" s="23"/>
      <c r="D124" s="70"/>
      <c r="E124" s="70"/>
      <c r="F124" s="11">
        <f>IF(ISNA(VLOOKUP($C124,'Ev 1'!$B$7:$G$100,6,FALSE)),"",VLOOKUP($C124,'Ev 1'!$B$7:$G$100,6,FALSE))</f>
      </c>
      <c r="G124" s="11">
        <f>IF(ISNA(VLOOKUP($C124,'Ev 2'!$B$7:$G$100,6,FALSE)),"",VLOOKUP($C124,'Ev 2'!$B$7:$G$100,6,FALSE))</f>
      </c>
      <c r="H124" s="11">
        <f>IF(ISNA(VLOOKUP($C124,'Ev 3'!$B$7:$G$100,6,FALSE)),"",VLOOKUP($C124,'Ev 3'!$B$7:$G$100,6,FALSE))</f>
      </c>
      <c r="I124" s="11">
        <f>IF(ISNA(VLOOKUP($C124,'Ev 4'!$B$7:$G$100,6,FALSE)),"",VLOOKUP($C124,'Ev 4'!$B$7:$G$100,6,FALSE))</f>
      </c>
      <c r="J124" s="11">
        <f>IF(ISNA(VLOOKUP($C124,'Ev 5'!$B$7:$G$100,6,FALSE)),"",VLOOKUP($C124,'Ev 5'!$B$7:$G$100,6,FALSE))</f>
      </c>
      <c r="K124" s="11">
        <f>IF(ISNA(VLOOKUP($C124,'Ev 6'!$B$7:$G$100,6,FALSE)),"",VLOOKUP($C124,'Ev 6'!$B$7:$G$100,6,FALSE))</f>
      </c>
      <c r="L124" s="11">
        <f>IF(ISNA(VLOOKUP($C124,'Ev 7'!$B$7:$G$100,6,FALSE)),"",VLOOKUP($C124,'Ev 7'!$B$7:$G$100,6,FALSE))</f>
      </c>
      <c r="M124" s="11">
        <f>IF(ISNA(VLOOKUP($C124,'Ev 8'!$B$7:$G$100,6,FALSE)),"",VLOOKUP($C124,'Ev 8'!$B$7:$G$100,6,FALSE))</f>
      </c>
      <c r="N124" s="11">
        <f>IF(ISNA(VLOOKUP($C124,'Ev 9'!$B$7:$G$100,6,FALSE)),"",VLOOKUP($C124,'Ev 9'!$B$7:$G$100,6,FALSE))</f>
      </c>
      <c r="O124" s="11">
        <f>IF(ISNA(VLOOKUP($C124,'Ev 10'!$B$7:$G$100,6,FALSE)),"",VLOOKUP($C124,'Ev 10'!$B$7:$G$100,6,FALSE))</f>
      </c>
      <c r="P124" s="12">
        <f t="shared" si="37"/>
      </c>
      <c r="U124" s="3">
        <f t="shared" si="26"/>
      </c>
      <c r="V124" s="3">
        <f t="shared" si="27"/>
      </c>
      <c r="W124" s="3">
        <f t="shared" si="28"/>
      </c>
      <c r="X124" s="3">
        <f t="shared" si="29"/>
      </c>
      <c r="Y124" s="3">
        <f t="shared" si="30"/>
      </c>
      <c r="Z124" s="3">
        <f t="shared" si="31"/>
      </c>
      <c r="AA124" s="3">
        <f t="shared" si="32"/>
      </c>
      <c r="AB124" s="3">
        <f t="shared" si="33"/>
      </c>
      <c r="AC124" s="3">
        <f t="shared" si="34"/>
      </c>
      <c r="AD124" s="3">
        <f t="shared" si="35"/>
      </c>
    </row>
    <row r="125" spans="1:30" ht="12.75">
      <c r="A125" s="23"/>
      <c r="B125" s="24"/>
      <c r="C125" s="23"/>
      <c r="D125" s="70"/>
      <c r="E125" s="70"/>
      <c r="F125" s="11">
        <f>IF(ISNA(VLOOKUP($C125,'Ev 1'!$B$7:$G$100,6,FALSE)),"",VLOOKUP($C125,'Ev 1'!$B$7:$G$100,6,FALSE))</f>
      </c>
      <c r="G125" s="11">
        <f>IF(ISNA(VLOOKUP($C125,'Ev 2'!$B$7:$G$100,6,FALSE)),"",VLOOKUP($C125,'Ev 2'!$B$7:$G$100,6,FALSE))</f>
      </c>
      <c r="H125" s="11">
        <f>IF(ISNA(VLOOKUP($C125,'Ev 3'!$B$7:$G$100,6,FALSE)),"",VLOOKUP($C125,'Ev 3'!$B$7:$G$100,6,FALSE))</f>
      </c>
      <c r="I125" s="11">
        <f>IF(ISNA(VLOOKUP($C125,'Ev 4'!$B$7:$G$100,6,FALSE)),"",VLOOKUP($C125,'Ev 4'!$B$7:$G$100,6,FALSE))</f>
      </c>
      <c r="J125" s="11">
        <f>IF(ISNA(VLOOKUP($C125,'Ev 5'!$B$7:$G$100,6,FALSE)),"",VLOOKUP($C125,'Ev 5'!$B$7:$G$100,6,FALSE))</f>
      </c>
      <c r="K125" s="11">
        <f>IF(ISNA(VLOOKUP($C125,'Ev 6'!$B$7:$G$100,6,FALSE)),"",VLOOKUP($C125,'Ev 6'!$B$7:$G$100,6,FALSE))</f>
      </c>
      <c r="L125" s="11">
        <f>IF(ISNA(VLOOKUP($C125,'Ev 7'!$B$7:$G$100,6,FALSE)),"",VLOOKUP($C125,'Ev 7'!$B$7:$G$100,6,FALSE))</f>
      </c>
      <c r="M125" s="11">
        <f>IF(ISNA(VLOOKUP($C125,'Ev 8'!$B$7:$G$100,6,FALSE)),"",VLOOKUP($C125,'Ev 8'!$B$7:$G$100,6,FALSE))</f>
      </c>
      <c r="N125" s="11">
        <f>IF(ISNA(VLOOKUP($C125,'Ev 9'!$B$7:$G$100,6,FALSE)),"",VLOOKUP($C125,'Ev 9'!$B$7:$G$100,6,FALSE))</f>
      </c>
      <c r="O125" s="11">
        <f>IF(ISNA(VLOOKUP($C125,'Ev 10'!$B$7:$G$100,6,FALSE)),"",VLOOKUP($C125,'Ev 10'!$B$7:$G$100,6,FALSE))</f>
      </c>
      <c r="P125" s="12">
        <f t="shared" si="37"/>
      </c>
      <c r="U125" s="3">
        <f t="shared" si="26"/>
      </c>
      <c r="V125" s="3">
        <f t="shared" si="27"/>
      </c>
      <c r="W125" s="3">
        <f t="shared" si="28"/>
      </c>
      <c r="X125" s="3">
        <f t="shared" si="29"/>
      </c>
      <c r="Y125" s="3">
        <f t="shared" si="30"/>
      </c>
      <c r="Z125" s="3">
        <f t="shared" si="31"/>
      </c>
      <c r="AA125" s="3">
        <f t="shared" si="32"/>
      </c>
      <c r="AB125" s="3">
        <f t="shared" si="33"/>
      </c>
      <c r="AC125" s="3">
        <f t="shared" si="34"/>
      </c>
      <c r="AD125" s="3">
        <f t="shared" si="35"/>
      </c>
    </row>
    <row r="126" spans="1:30" ht="12.75">
      <c r="A126" s="23"/>
      <c r="B126" s="24"/>
      <c r="C126" s="23"/>
      <c r="D126" s="70"/>
      <c r="E126" s="70"/>
      <c r="F126" s="11">
        <f>IF(ISNA(VLOOKUP($C126,'Ev 1'!$B$7:$G$100,6,FALSE)),"",VLOOKUP($C126,'Ev 1'!$B$7:$G$100,6,FALSE))</f>
      </c>
      <c r="G126" s="11">
        <f>IF(ISNA(VLOOKUP($C126,'Ev 2'!$B$7:$G$100,6,FALSE)),"",VLOOKUP($C126,'Ev 2'!$B$7:$G$100,6,FALSE))</f>
      </c>
      <c r="H126" s="11">
        <f>IF(ISNA(VLOOKUP($C126,'Ev 3'!$B$7:$G$100,6,FALSE)),"",VLOOKUP($C126,'Ev 3'!$B$7:$G$100,6,FALSE))</f>
      </c>
      <c r="I126" s="11">
        <f>IF(ISNA(VLOOKUP($C126,'Ev 4'!$B$7:$G$100,6,FALSE)),"",VLOOKUP($C126,'Ev 4'!$B$7:$G$100,6,FALSE))</f>
      </c>
      <c r="J126" s="11">
        <f>IF(ISNA(VLOOKUP($C126,'Ev 5'!$B$7:$G$100,6,FALSE)),"",VLOOKUP($C126,'Ev 5'!$B$7:$G$100,6,FALSE))</f>
      </c>
      <c r="K126" s="11">
        <f>IF(ISNA(VLOOKUP($C126,'Ev 6'!$B$7:$G$100,6,FALSE)),"",VLOOKUP($C126,'Ev 6'!$B$7:$G$100,6,FALSE))</f>
      </c>
      <c r="L126" s="11">
        <f>IF(ISNA(VLOOKUP($C126,'Ev 7'!$B$7:$G$100,6,FALSE)),"",VLOOKUP($C126,'Ev 7'!$B$7:$G$100,6,FALSE))</f>
      </c>
      <c r="M126" s="11">
        <f>IF(ISNA(VLOOKUP($C126,'Ev 8'!$B$7:$G$100,6,FALSE)),"",VLOOKUP($C126,'Ev 8'!$B$7:$G$100,6,FALSE))</f>
      </c>
      <c r="N126" s="11">
        <f>IF(ISNA(VLOOKUP($C126,'Ev 9'!$B$7:$G$100,6,FALSE)),"",VLOOKUP($C126,'Ev 9'!$B$7:$G$100,6,FALSE))</f>
      </c>
      <c r="O126" s="11">
        <f>IF(ISNA(VLOOKUP($C126,'Ev 10'!$B$7:$G$100,6,FALSE)),"",VLOOKUP($C126,'Ev 10'!$B$7:$G$100,6,FALSE))</f>
      </c>
      <c r="P126" s="12">
        <f t="shared" si="37"/>
      </c>
      <c r="U126" s="3">
        <f t="shared" si="26"/>
      </c>
      <c r="V126" s="3">
        <f t="shared" si="27"/>
      </c>
      <c r="W126" s="3">
        <f t="shared" si="28"/>
      </c>
      <c r="X126" s="3">
        <f t="shared" si="29"/>
      </c>
      <c r="Y126" s="3">
        <f t="shared" si="30"/>
      </c>
      <c r="Z126" s="3">
        <f t="shared" si="31"/>
      </c>
      <c r="AA126" s="3">
        <f t="shared" si="32"/>
      </c>
      <c r="AB126" s="3">
        <f t="shared" si="33"/>
      </c>
      <c r="AC126" s="3">
        <f t="shared" si="34"/>
      </c>
      <c r="AD126" s="3">
        <f t="shared" si="35"/>
      </c>
    </row>
    <row r="127" spans="1:30" ht="12.75">
      <c r="A127" s="23"/>
      <c r="B127" s="24"/>
      <c r="C127" s="23"/>
      <c r="D127" s="70"/>
      <c r="E127" s="70"/>
      <c r="F127" s="11">
        <f>IF(ISNA(VLOOKUP($C127,'Ev 1'!$B$7:$G$100,6,FALSE)),"",VLOOKUP($C127,'Ev 1'!$B$7:$G$100,6,FALSE))</f>
      </c>
      <c r="G127" s="11">
        <f>IF(ISNA(VLOOKUP($C127,'Ev 2'!$B$7:$G$100,6,FALSE)),"",VLOOKUP($C127,'Ev 2'!$B$7:$G$100,6,FALSE))</f>
      </c>
      <c r="H127" s="11">
        <f>IF(ISNA(VLOOKUP($C127,'Ev 3'!$B$7:$G$100,6,FALSE)),"",VLOOKUP($C127,'Ev 3'!$B$7:$G$100,6,FALSE))</f>
      </c>
      <c r="I127" s="11">
        <f>IF(ISNA(VLOOKUP($C127,'Ev 4'!$B$7:$G$100,6,FALSE)),"",VLOOKUP($C127,'Ev 4'!$B$7:$G$100,6,FALSE))</f>
      </c>
      <c r="J127" s="11">
        <f>IF(ISNA(VLOOKUP($C127,'Ev 5'!$B$7:$G$100,6,FALSE)),"",VLOOKUP($C127,'Ev 5'!$B$7:$G$100,6,FALSE))</f>
      </c>
      <c r="K127" s="11">
        <f>IF(ISNA(VLOOKUP($C127,'Ev 6'!$B$7:$G$100,6,FALSE)),"",VLOOKUP($C127,'Ev 6'!$B$7:$G$100,6,FALSE))</f>
      </c>
      <c r="L127" s="11">
        <f>IF(ISNA(VLOOKUP($C127,'Ev 7'!$B$7:$G$100,6,FALSE)),"",VLOOKUP($C127,'Ev 7'!$B$7:$G$100,6,FALSE))</f>
      </c>
      <c r="M127" s="11">
        <f>IF(ISNA(VLOOKUP($C127,'Ev 8'!$B$7:$G$100,6,FALSE)),"",VLOOKUP($C127,'Ev 8'!$B$7:$G$100,6,FALSE))</f>
      </c>
      <c r="N127" s="11">
        <f>IF(ISNA(VLOOKUP($C127,'Ev 9'!$B$7:$G$100,6,FALSE)),"",VLOOKUP($C127,'Ev 9'!$B$7:$G$100,6,FALSE))</f>
      </c>
      <c r="O127" s="11">
        <f>IF(ISNA(VLOOKUP($C127,'Ev 10'!$B$7:$G$100,6,FALSE)),"",VLOOKUP($C127,'Ev 10'!$B$7:$G$100,6,FALSE))</f>
      </c>
      <c r="P127" s="12">
        <f t="shared" si="37"/>
      </c>
      <c r="U127" s="3">
        <f t="shared" si="26"/>
      </c>
      <c r="V127" s="3">
        <f t="shared" si="27"/>
      </c>
      <c r="W127" s="3">
        <f t="shared" si="28"/>
      </c>
      <c r="X127" s="3">
        <f t="shared" si="29"/>
      </c>
      <c r="Y127" s="3">
        <f t="shared" si="30"/>
      </c>
      <c r="Z127" s="3">
        <f t="shared" si="31"/>
      </c>
      <c r="AA127" s="3">
        <f t="shared" si="32"/>
      </c>
      <c r="AB127" s="3">
        <f t="shared" si="33"/>
      </c>
      <c r="AC127" s="3">
        <f t="shared" si="34"/>
      </c>
      <c r="AD127" s="3">
        <f t="shared" si="35"/>
      </c>
    </row>
    <row r="128" spans="1:30" ht="12.75">
      <c r="A128" s="23"/>
      <c r="B128" s="24"/>
      <c r="C128" s="23"/>
      <c r="D128" s="70"/>
      <c r="E128" s="70"/>
      <c r="F128" s="11">
        <f>IF(ISNA(VLOOKUP($C128,'Ev 1'!$B$7:$G$100,6,FALSE)),"",VLOOKUP($C128,'Ev 1'!$B$7:$G$100,6,FALSE))</f>
      </c>
      <c r="G128" s="11">
        <f>IF(ISNA(VLOOKUP($C128,'Ev 2'!$B$7:$G$100,6,FALSE)),"",VLOOKUP($C128,'Ev 2'!$B$7:$G$100,6,FALSE))</f>
      </c>
      <c r="H128" s="11">
        <f>IF(ISNA(VLOOKUP($C128,'Ev 3'!$B$7:$G$100,6,FALSE)),"",VLOOKUP($C128,'Ev 3'!$B$7:$G$100,6,FALSE))</f>
      </c>
      <c r="I128" s="11">
        <f>IF(ISNA(VLOOKUP($C128,'Ev 4'!$B$7:$G$100,6,FALSE)),"",VLOOKUP($C128,'Ev 4'!$B$7:$G$100,6,FALSE))</f>
      </c>
      <c r="J128" s="11">
        <f>IF(ISNA(VLOOKUP($C128,'Ev 5'!$B$7:$G$100,6,FALSE)),"",VLOOKUP($C128,'Ev 5'!$B$7:$G$100,6,FALSE))</f>
      </c>
      <c r="K128" s="11">
        <f>IF(ISNA(VLOOKUP($C128,'Ev 6'!$B$7:$G$100,6,FALSE)),"",VLOOKUP($C128,'Ev 6'!$B$7:$G$100,6,FALSE))</f>
      </c>
      <c r="L128" s="11">
        <f>IF(ISNA(VLOOKUP($C128,'Ev 7'!$B$7:$G$100,6,FALSE)),"",VLOOKUP($C128,'Ev 7'!$B$7:$G$100,6,FALSE))</f>
      </c>
      <c r="M128" s="11">
        <f>IF(ISNA(VLOOKUP($C128,'Ev 8'!$B$7:$G$100,6,FALSE)),"",VLOOKUP($C128,'Ev 8'!$B$7:$G$100,6,FALSE))</f>
      </c>
      <c r="N128" s="11">
        <f>IF(ISNA(VLOOKUP($C128,'Ev 9'!$B$7:$G$100,6,FALSE)),"",VLOOKUP($C128,'Ev 9'!$B$7:$G$100,6,FALSE))</f>
      </c>
      <c r="O128" s="11">
        <f>IF(ISNA(VLOOKUP($C128,'Ev 10'!$B$7:$G$100,6,FALSE)),"",VLOOKUP($C128,'Ev 10'!$B$7:$G$100,6,FALSE))</f>
      </c>
      <c r="P128" s="12">
        <f t="shared" si="37"/>
      </c>
      <c r="U128" s="3">
        <f t="shared" si="26"/>
      </c>
      <c r="V128" s="3">
        <f t="shared" si="27"/>
      </c>
      <c r="W128" s="3">
        <f t="shared" si="28"/>
      </c>
      <c r="X128" s="3">
        <f t="shared" si="29"/>
      </c>
      <c r="Y128" s="3">
        <f t="shared" si="30"/>
      </c>
      <c r="Z128" s="3">
        <f t="shared" si="31"/>
      </c>
      <c r="AA128" s="3">
        <f t="shared" si="32"/>
      </c>
      <c r="AB128" s="3">
        <f t="shared" si="33"/>
      </c>
      <c r="AC128" s="3">
        <f t="shared" si="34"/>
      </c>
      <c r="AD128" s="3">
        <f t="shared" si="35"/>
      </c>
    </row>
    <row r="129" spans="1:30" ht="12.75">
      <c r="A129" s="23"/>
      <c r="B129" s="24"/>
      <c r="C129" s="23"/>
      <c r="D129" s="70"/>
      <c r="E129" s="70"/>
      <c r="F129" s="11">
        <f>IF(ISNA(VLOOKUP($C129,'Ev 1'!$B$7:$G$100,6,FALSE)),"",VLOOKUP($C129,'Ev 1'!$B$7:$G$100,6,FALSE))</f>
      </c>
      <c r="G129" s="11">
        <f>IF(ISNA(VLOOKUP($C129,'Ev 2'!$B$7:$G$100,6,FALSE)),"",VLOOKUP($C129,'Ev 2'!$B$7:$G$100,6,FALSE))</f>
      </c>
      <c r="H129" s="11">
        <f>IF(ISNA(VLOOKUP($C129,'Ev 3'!$B$7:$G$100,6,FALSE)),"",VLOOKUP($C129,'Ev 3'!$B$7:$G$100,6,FALSE))</f>
      </c>
      <c r="I129" s="11">
        <f>IF(ISNA(VLOOKUP($C129,'Ev 4'!$B$7:$G$100,6,FALSE)),"",VLOOKUP($C129,'Ev 4'!$B$7:$G$100,6,FALSE))</f>
      </c>
      <c r="J129" s="11">
        <f>IF(ISNA(VLOOKUP($C129,'Ev 5'!$B$7:$G$100,6,FALSE)),"",VLOOKUP($C129,'Ev 5'!$B$7:$G$100,6,FALSE))</f>
      </c>
      <c r="K129" s="11">
        <f>IF(ISNA(VLOOKUP($C129,'Ev 6'!$B$7:$G$100,6,FALSE)),"",VLOOKUP($C129,'Ev 6'!$B$7:$G$100,6,FALSE))</f>
      </c>
      <c r="L129" s="11">
        <f>IF(ISNA(VLOOKUP($C129,'Ev 7'!$B$7:$G$100,6,FALSE)),"",VLOOKUP($C129,'Ev 7'!$B$7:$G$100,6,FALSE))</f>
      </c>
      <c r="M129" s="11">
        <f>IF(ISNA(VLOOKUP($C129,'Ev 8'!$B$7:$G$100,6,FALSE)),"",VLOOKUP($C129,'Ev 8'!$B$7:$G$100,6,FALSE))</f>
      </c>
      <c r="N129" s="11">
        <f>IF(ISNA(VLOOKUP($C129,'Ev 9'!$B$7:$G$100,6,FALSE)),"",VLOOKUP($C129,'Ev 9'!$B$7:$G$100,6,FALSE))</f>
      </c>
      <c r="O129" s="11">
        <f>IF(ISNA(VLOOKUP($C129,'Ev 10'!$B$7:$G$100,6,FALSE)),"",VLOOKUP($C129,'Ev 10'!$B$7:$G$100,6,FALSE))</f>
      </c>
      <c r="P129" s="12">
        <f t="shared" si="37"/>
      </c>
      <c r="U129" s="3">
        <f t="shared" si="26"/>
      </c>
      <c r="V129" s="3">
        <f t="shared" si="27"/>
      </c>
      <c r="W129" s="3">
        <f t="shared" si="28"/>
      </c>
      <c r="X129" s="3">
        <f t="shared" si="29"/>
      </c>
      <c r="Y129" s="3">
        <f t="shared" si="30"/>
      </c>
      <c r="Z129" s="3">
        <f t="shared" si="31"/>
      </c>
      <c r="AA129" s="3">
        <f t="shared" si="32"/>
      </c>
      <c r="AB129" s="3">
        <f t="shared" si="33"/>
      </c>
      <c r="AC129" s="3">
        <f t="shared" si="34"/>
      </c>
      <c r="AD129" s="3">
        <f t="shared" si="35"/>
      </c>
    </row>
    <row r="130" spans="1:30" ht="12.75">
      <c r="A130" s="23"/>
      <c r="B130" s="24"/>
      <c r="C130" s="23"/>
      <c r="D130" s="70"/>
      <c r="E130" s="70"/>
      <c r="F130" s="11">
        <f>IF(ISNA(VLOOKUP($C130,'Ev 1'!$B$7:$G$100,6,FALSE)),"",VLOOKUP($C130,'Ev 1'!$B$7:$G$100,6,FALSE))</f>
      </c>
      <c r="G130" s="11">
        <f>IF(ISNA(VLOOKUP($C130,'Ev 2'!$B$7:$G$100,6,FALSE)),"",VLOOKUP($C130,'Ev 2'!$B$7:$G$100,6,FALSE))</f>
      </c>
      <c r="H130" s="11">
        <f>IF(ISNA(VLOOKUP($C130,'Ev 3'!$B$7:$G$100,6,FALSE)),"",VLOOKUP($C130,'Ev 3'!$B$7:$G$100,6,FALSE))</f>
      </c>
      <c r="I130" s="11">
        <f>IF(ISNA(VLOOKUP($C130,'Ev 4'!$B$7:$G$100,6,FALSE)),"",VLOOKUP($C130,'Ev 4'!$B$7:$G$100,6,FALSE))</f>
      </c>
      <c r="J130" s="11">
        <f>IF(ISNA(VLOOKUP($C130,'Ev 5'!$B$7:$G$100,6,FALSE)),"",VLOOKUP($C130,'Ev 5'!$B$7:$G$100,6,FALSE))</f>
      </c>
      <c r="K130" s="11">
        <f>IF(ISNA(VLOOKUP($C130,'Ev 6'!$B$7:$G$100,6,FALSE)),"",VLOOKUP($C130,'Ev 6'!$B$7:$G$100,6,FALSE))</f>
      </c>
      <c r="L130" s="11">
        <f>IF(ISNA(VLOOKUP($C130,'Ev 7'!$B$7:$G$100,6,FALSE)),"",VLOOKUP($C130,'Ev 7'!$B$7:$G$100,6,FALSE))</f>
      </c>
      <c r="M130" s="11">
        <f>IF(ISNA(VLOOKUP($C130,'Ev 8'!$B$7:$G$100,6,FALSE)),"",VLOOKUP($C130,'Ev 8'!$B$7:$G$100,6,FALSE))</f>
      </c>
      <c r="N130" s="11">
        <f>IF(ISNA(VLOOKUP($C130,'Ev 9'!$B$7:$G$100,6,FALSE)),"",VLOOKUP($C130,'Ev 9'!$B$7:$G$100,6,FALSE))</f>
      </c>
      <c r="O130" s="11">
        <f>IF(ISNA(VLOOKUP($C130,'Ev 10'!$B$7:$G$100,6,FALSE)),"",VLOOKUP($C130,'Ev 10'!$B$7:$G$100,6,FALSE))</f>
      </c>
      <c r="P130" s="12">
        <f t="shared" si="37"/>
      </c>
      <c r="U130" s="3">
        <f t="shared" si="26"/>
      </c>
      <c r="V130" s="3">
        <f t="shared" si="27"/>
      </c>
      <c r="W130" s="3">
        <f t="shared" si="28"/>
      </c>
      <c r="X130" s="3">
        <f t="shared" si="29"/>
      </c>
      <c r="Y130" s="3">
        <f t="shared" si="30"/>
      </c>
      <c r="Z130" s="3">
        <f t="shared" si="31"/>
      </c>
      <c r="AA130" s="3">
        <f t="shared" si="32"/>
      </c>
      <c r="AB130" s="3">
        <f t="shared" si="33"/>
      </c>
      <c r="AC130" s="3">
        <f t="shared" si="34"/>
      </c>
      <c r="AD130" s="3">
        <f t="shared" si="35"/>
      </c>
    </row>
    <row r="131" spans="1:30" ht="12.75">
      <c r="A131" s="23"/>
      <c r="B131" s="24"/>
      <c r="C131" s="23"/>
      <c r="D131" s="70"/>
      <c r="E131" s="70"/>
      <c r="F131" s="11">
        <f>IF(ISNA(VLOOKUP($C131,'Ev 1'!$B$7:$G$100,6,FALSE)),"",VLOOKUP($C131,'Ev 1'!$B$7:$G$100,6,FALSE))</f>
      </c>
      <c r="G131" s="11">
        <f>IF(ISNA(VLOOKUP($C131,'Ev 2'!$B$7:$G$100,6,FALSE)),"",VLOOKUP($C131,'Ev 2'!$B$7:$G$100,6,FALSE))</f>
      </c>
      <c r="H131" s="11">
        <f>IF(ISNA(VLOOKUP($C131,'Ev 3'!$B$7:$G$100,6,FALSE)),"",VLOOKUP($C131,'Ev 3'!$B$7:$G$100,6,FALSE))</f>
      </c>
      <c r="I131" s="11">
        <f>IF(ISNA(VLOOKUP($C131,'Ev 4'!$B$7:$G$100,6,FALSE)),"",VLOOKUP($C131,'Ev 4'!$B$7:$G$100,6,FALSE))</f>
      </c>
      <c r="J131" s="11">
        <f>IF(ISNA(VLOOKUP($C131,'Ev 5'!$B$7:$G$100,6,FALSE)),"",VLOOKUP($C131,'Ev 5'!$B$7:$G$100,6,FALSE))</f>
      </c>
      <c r="K131" s="11">
        <f>IF(ISNA(VLOOKUP($C131,'Ev 6'!$B$7:$G$100,6,FALSE)),"",VLOOKUP($C131,'Ev 6'!$B$7:$G$100,6,FALSE))</f>
      </c>
      <c r="L131" s="11">
        <f>IF(ISNA(VLOOKUP($C131,'Ev 7'!$B$7:$G$100,6,FALSE)),"",VLOOKUP($C131,'Ev 7'!$B$7:$G$100,6,FALSE))</f>
      </c>
      <c r="M131" s="11">
        <f>IF(ISNA(VLOOKUP($C131,'Ev 8'!$B$7:$G$100,6,FALSE)),"",VLOOKUP($C131,'Ev 8'!$B$7:$G$100,6,FALSE))</f>
      </c>
      <c r="N131" s="11">
        <f>IF(ISNA(VLOOKUP($C131,'Ev 9'!$B$7:$G$100,6,FALSE)),"",VLOOKUP($C131,'Ev 9'!$B$7:$G$100,6,FALSE))</f>
      </c>
      <c r="O131" s="11">
        <f>IF(ISNA(VLOOKUP($C131,'Ev 10'!$B$7:$G$100,6,FALSE)),"",VLOOKUP($C131,'Ev 10'!$B$7:$G$100,6,FALSE))</f>
      </c>
      <c r="P131" s="12">
        <f t="shared" si="37"/>
      </c>
      <c r="U131" s="3">
        <f t="shared" si="26"/>
      </c>
      <c r="V131" s="3">
        <f t="shared" si="27"/>
      </c>
      <c r="W131" s="3">
        <f t="shared" si="28"/>
      </c>
      <c r="X131" s="3">
        <f t="shared" si="29"/>
      </c>
      <c r="Y131" s="3">
        <f t="shared" si="30"/>
      </c>
      <c r="Z131" s="3">
        <f t="shared" si="31"/>
      </c>
      <c r="AA131" s="3">
        <f t="shared" si="32"/>
      </c>
      <c r="AB131" s="3">
        <f t="shared" si="33"/>
      </c>
      <c r="AC131" s="3">
        <f t="shared" si="34"/>
      </c>
      <c r="AD131" s="3">
        <f t="shared" si="35"/>
      </c>
    </row>
    <row r="132" spans="1:30" ht="12.75">
      <c r="A132" s="23"/>
      <c r="B132" s="24"/>
      <c r="C132" s="23"/>
      <c r="D132" s="70"/>
      <c r="E132" s="70"/>
      <c r="F132" s="11">
        <f>IF(ISNA(VLOOKUP($C132,'Ev 1'!$B$7:$G$100,6,FALSE)),"",VLOOKUP($C132,'Ev 1'!$B$7:$G$100,6,FALSE))</f>
      </c>
      <c r="G132" s="11">
        <f>IF(ISNA(VLOOKUP($C132,'Ev 2'!$B$7:$G$100,6,FALSE)),"",VLOOKUP($C132,'Ev 2'!$B$7:$G$100,6,FALSE))</f>
      </c>
      <c r="H132" s="11">
        <f>IF(ISNA(VLOOKUP($C132,'Ev 3'!$B$7:$G$100,6,FALSE)),"",VLOOKUP($C132,'Ev 3'!$B$7:$G$100,6,FALSE))</f>
      </c>
      <c r="I132" s="11">
        <f>IF(ISNA(VLOOKUP($C132,'Ev 4'!$B$7:$G$100,6,FALSE)),"",VLOOKUP($C132,'Ev 4'!$B$7:$G$100,6,FALSE))</f>
      </c>
      <c r="J132" s="11">
        <f>IF(ISNA(VLOOKUP($C132,'Ev 5'!$B$7:$G$100,6,FALSE)),"",VLOOKUP($C132,'Ev 5'!$B$7:$G$100,6,FALSE))</f>
      </c>
      <c r="K132" s="11">
        <f>IF(ISNA(VLOOKUP($C132,'Ev 6'!$B$7:$G$100,6,FALSE)),"",VLOOKUP($C132,'Ev 6'!$B$7:$G$100,6,FALSE))</f>
      </c>
      <c r="L132" s="11">
        <f>IF(ISNA(VLOOKUP($C132,'Ev 7'!$B$7:$G$100,6,FALSE)),"",VLOOKUP($C132,'Ev 7'!$B$7:$G$100,6,FALSE))</f>
      </c>
      <c r="M132" s="11">
        <f>IF(ISNA(VLOOKUP($C132,'Ev 8'!$B$7:$G$100,6,FALSE)),"",VLOOKUP($C132,'Ev 8'!$B$7:$G$100,6,FALSE))</f>
      </c>
      <c r="N132" s="11">
        <f>IF(ISNA(VLOOKUP($C132,'Ev 9'!$B$7:$G$100,6,FALSE)),"",VLOOKUP($C132,'Ev 9'!$B$7:$G$100,6,FALSE))</f>
      </c>
      <c r="O132" s="11">
        <f>IF(ISNA(VLOOKUP($C132,'Ev 10'!$B$7:$G$100,6,FALSE)),"",VLOOKUP($C132,'Ev 10'!$B$7:$G$100,6,FALSE))</f>
      </c>
      <c r="P132" s="12">
        <f t="shared" si="37"/>
      </c>
      <c r="U132" s="3">
        <f t="shared" si="26"/>
      </c>
      <c r="V132" s="3">
        <f t="shared" si="27"/>
      </c>
      <c r="W132" s="3">
        <f t="shared" si="28"/>
      </c>
      <c r="X132" s="3">
        <f t="shared" si="29"/>
      </c>
      <c r="Y132" s="3">
        <f t="shared" si="30"/>
      </c>
      <c r="Z132" s="3">
        <f t="shared" si="31"/>
      </c>
      <c r="AA132" s="3">
        <f t="shared" si="32"/>
      </c>
      <c r="AB132" s="3">
        <f t="shared" si="33"/>
      </c>
      <c r="AC132" s="3">
        <f t="shared" si="34"/>
      </c>
      <c r="AD132" s="3">
        <f t="shared" si="35"/>
      </c>
    </row>
    <row r="133" spans="1:30" ht="12.75">
      <c r="A133" s="23"/>
      <c r="B133" s="24"/>
      <c r="C133" s="23"/>
      <c r="D133" s="70"/>
      <c r="E133" s="70"/>
      <c r="F133" s="11">
        <f>IF(ISNA(VLOOKUP($C133,'Ev 1'!$B$7:$G$100,6,FALSE)),"",VLOOKUP($C133,'Ev 1'!$B$7:$G$100,6,FALSE))</f>
      </c>
      <c r="G133" s="11">
        <f>IF(ISNA(VLOOKUP($C133,'Ev 2'!$B$7:$G$100,6,FALSE)),"",VLOOKUP($C133,'Ev 2'!$B$7:$G$100,6,FALSE))</f>
      </c>
      <c r="H133" s="11">
        <f>IF(ISNA(VLOOKUP($C133,'Ev 3'!$B$7:$G$100,6,FALSE)),"",VLOOKUP($C133,'Ev 3'!$B$7:$G$100,6,FALSE))</f>
      </c>
      <c r="I133" s="11">
        <f>IF(ISNA(VLOOKUP($C133,'Ev 4'!$B$7:$G$100,6,FALSE)),"",VLOOKUP($C133,'Ev 4'!$B$7:$G$100,6,FALSE))</f>
      </c>
      <c r="J133" s="11">
        <f>IF(ISNA(VLOOKUP($C133,'Ev 5'!$B$7:$G$100,6,FALSE)),"",VLOOKUP($C133,'Ev 5'!$B$7:$G$100,6,FALSE))</f>
      </c>
      <c r="K133" s="11">
        <f>IF(ISNA(VLOOKUP($C133,'Ev 6'!$B$7:$G$100,6,FALSE)),"",VLOOKUP($C133,'Ev 6'!$B$7:$G$100,6,FALSE))</f>
      </c>
      <c r="L133" s="11">
        <f>IF(ISNA(VLOOKUP($C133,'Ev 7'!$B$7:$G$100,6,FALSE)),"",VLOOKUP($C133,'Ev 7'!$B$7:$G$100,6,FALSE))</f>
      </c>
      <c r="M133" s="11">
        <f>IF(ISNA(VLOOKUP($C133,'Ev 8'!$B$7:$G$100,6,FALSE)),"",VLOOKUP($C133,'Ev 8'!$B$7:$G$100,6,FALSE))</f>
      </c>
      <c r="N133" s="11">
        <f>IF(ISNA(VLOOKUP($C133,'Ev 9'!$B$7:$G$100,6,FALSE)),"",VLOOKUP($C133,'Ev 9'!$B$7:$G$100,6,FALSE))</f>
      </c>
      <c r="O133" s="11">
        <f>IF(ISNA(VLOOKUP($C133,'Ev 10'!$B$7:$G$100,6,FALSE)),"",VLOOKUP($C133,'Ev 10'!$B$7:$G$100,6,FALSE))</f>
      </c>
      <c r="P133" s="12">
        <f t="shared" si="37"/>
      </c>
      <c r="U133" s="3">
        <f t="shared" si="26"/>
      </c>
      <c r="V133" s="3">
        <f t="shared" si="27"/>
      </c>
      <c r="W133" s="3">
        <f t="shared" si="28"/>
      </c>
      <c r="X133" s="3">
        <f t="shared" si="29"/>
      </c>
      <c r="Y133" s="3">
        <f t="shared" si="30"/>
      </c>
      <c r="Z133" s="3">
        <f t="shared" si="31"/>
      </c>
      <c r="AA133" s="3">
        <f t="shared" si="32"/>
      </c>
      <c r="AB133" s="3">
        <f t="shared" si="33"/>
      </c>
      <c r="AC133" s="3">
        <f t="shared" si="34"/>
      </c>
      <c r="AD133" s="3">
        <f t="shared" si="35"/>
      </c>
    </row>
    <row r="134" spans="1:30" ht="12.75">
      <c r="A134" s="23"/>
      <c r="B134" s="24"/>
      <c r="C134" s="23"/>
      <c r="D134" s="70"/>
      <c r="E134" s="70"/>
      <c r="F134" s="11">
        <f>IF(ISNA(VLOOKUP($C134,'Ev 1'!$B$7:$G$100,6,FALSE)),"",VLOOKUP($C134,'Ev 1'!$B$7:$G$100,6,FALSE))</f>
      </c>
      <c r="G134" s="11">
        <f>IF(ISNA(VLOOKUP($C134,'Ev 2'!$B$7:$G$100,6,FALSE)),"",VLOOKUP($C134,'Ev 2'!$B$7:$G$100,6,FALSE))</f>
      </c>
      <c r="H134" s="11">
        <f>IF(ISNA(VLOOKUP($C134,'Ev 3'!$B$7:$G$100,6,FALSE)),"",VLOOKUP($C134,'Ev 3'!$B$7:$G$100,6,FALSE))</f>
      </c>
      <c r="I134" s="11">
        <f>IF(ISNA(VLOOKUP($C134,'Ev 4'!$B$7:$G$100,6,FALSE)),"",VLOOKUP($C134,'Ev 4'!$B$7:$G$100,6,FALSE))</f>
      </c>
      <c r="J134" s="11">
        <f>IF(ISNA(VLOOKUP($C134,'Ev 5'!$B$7:$G$100,6,FALSE)),"",VLOOKUP($C134,'Ev 5'!$B$7:$G$100,6,FALSE))</f>
      </c>
      <c r="K134" s="11">
        <f>IF(ISNA(VLOOKUP($C134,'Ev 6'!$B$7:$G$100,6,FALSE)),"",VLOOKUP($C134,'Ev 6'!$B$7:$G$100,6,FALSE))</f>
      </c>
      <c r="L134" s="11">
        <f>IF(ISNA(VLOOKUP($C134,'Ev 7'!$B$7:$G$100,6,FALSE)),"",VLOOKUP($C134,'Ev 7'!$B$7:$G$100,6,FALSE))</f>
      </c>
      <c r="M134" s="11">
        <f>IF(ISNA(VLOOKUP($C134,'Ev 8'!$B$7:$G$100,6,FALSE)),"",VLOOKUP($C134,'Ev 8'!$B$7:$G$100,6,FALSE))</f>
      </c>
      <c r="N134" s="11">
        <f>IF(ISNA(VLOOKUP($C134,'Ev 9'!$B$7:$G$100,6,FALSE)),"",VLOOKUP($C134,'Ev 9'!$B$7:$G$100,6,FALSE))</f>
      </c>
      <c r="O134" s="11">
        <f>IF(ISNA(VLOOKUP($C134,'Ev 10'!$B$7:$G$100,6,FALSE)),"",VLOOKUP($C134,'Ev 10'!$B$7:$G$100,6,FALSE))</f>
      </c>
      <c r="P134" s="12">
        <f t="shared" si="37"/>
      </c>
      <c r="U134" s="3">
        <f t="shared" si="26"/>
      </c>
      <c r="V134" s="3">
        <f t="shared" si="27"/>
      </c>
      <c r="W134" s="3">
        <f t="shared" si="28"/>
      </c>
      <c r="X134" s="3">
        <f t="shared" si="29"/>
      </c>
      <c r="Y134" s="3">
        <f t="shared" si="30"/>
      </c>
      <c r="Z134" s="3">
        <f t="shared" si="31"/>
      </c>
      <c r="AA134" s="3">
        <f t="shared" si="32"/>
      </c>
      <c r="AB134" s="3">
        <f t="shared" si="33"/>
      </c>
      <c r="AC134" s="3">
        <f t="shared" si="34"/>
      </c>
      <c r="AD134" s="3">
        <f t="shared" si="35"/>
      </c>
    </row>
    <row r="135" spans="1:30" ht="12.75">
      <c r="A135" s="23"/>
      <c r="B135" s="24"/>
      <c r="C135" s="23"/>
      <c r="D135" s="70"/>
      <c r="E135" s="70"/>
      <c r="F135" s="11">
        <f>IF(ISNA(VLOOKUP($C135,'Ev 1'!$B$7:$G$100,6,FALSE)),"",VLOOKUP($C135,'Ev 1'!$B$7:$G$100,6,FALSE))</f>
      </c>
      <c r="G135" s="11">
        <f>IF(ISNA(VLOOKUP($C135,'Ev 2'!$B$7:$G$100,6,FALSE)),"",VLOOKUP($C135,'Ev 2'!$B$7:$G$100,6,FALSE))</f>
      </c>
      <c r="H135" s="11">
        <f>IF(ISNA(VLOOKUP($C135,'Ev 3'!$B$7:$G$100,6,FALSE)),"",VLOOKUP($C135,'Ev 3'!$B$7:$G$100,6,FALSE))</f>
      </c>
      <c r="I135" s="11">
        <f>IF(ISNA(VLOOKUP($C135,'Ev 4'!$B$7:$G$100,6,FALSE)),"",VLOOKUP($C135,'Ev 4'!$B$7:$G$100,6,FALSE))</f>
      </c>
      <c r="J135" s="11">
        <f>IF(ISNA(VLOOKUP($C135,'Ev 5'!$B$7:$G$100,6,FALSE)),"",VLOOKUP($C135,'Ev 5'!$B$7:$G$100,6,FALSE))</f>
      </c>
      <c r="K135" s="11">
        <f>IF(ISNA(VLOOKUP($C135,'Ev 6'!$B$7:$G$100,6,FALSE)),"",VLOOKUP($C135,'Ev 6'!$B$7:$G$100,6,FALSE))</f>
      </c>
      <c r="L135" s="11">
        <f>IF(ISNA(VLOOKUP($C135,'Ev 7'!$B$7:$G$100,6,FALSE)),"",VLOOKUP($C135,'Ev 7'!$B$7:$G$100,6,FALSE))</f>
      </c>
      <c r="M135" s="11">
        <f>IF(ISNA(VLOOKUP($C135,'Ev 8'!$B$7:$G$100,6,FALSE)),"",VLOOKUP($C135,'Ev 8'!$B$7:$G$100,6,FALSE))</f>
      </c>
      <c r="N135" s="11">
        <f>IF(ISNA(VLOOKUP($C135,'Ev 9'!$B$7:$G$100,6,FALSE)),"",VLOOKUP($C135,'Ev 9'!$B$7:$G$100,6,FALSE))</f>
      </c>
      <c r="O135" s="11">
        <f>IF(ISNA(VLOOKUP($C135,'Ev 10'!$B$7:$G$100,6,FALSE)),"",VLOOKUP($C135,'Ev 10'!$B$7:$G$100,6,FALSE))</f>
      </c>
      <c r="P135" s="12">
        <f t="shared" si="37"/>
      </c>
      <c r="U135" s="3">
        <f t="shared" si="26"/>
      </c>
      <c r="V135" s="3">
        <f t="shared" si="27"/>
      </c>
      <c r="W135" s="3">
        <f t="shared" si="28"/>
      </c>
      <c r="X135" s="3">
        <f t="shared" si="29"/>
      </c>
      <c r="Y135" s="3">
        <f t="shared" si="30"/>
      </c>
      <c r="Z135" s="3">
        <f t="shared" si="31"/>
      </c>
      <c r="AA135" s="3">
        <f t="shared" si="32"/>
      </c>
      <c r="AB135" s="3">
        <f t="shared" si="33"/>
      </c>
      <c r="AC135" s="3">
        <f t="shared" si="34"/>
      </c>
      <c r="AD135" s="3">
        <f t="shared" si="35"/>
      </c>
    </row>
    <row r="136" spans="1:30" ht="12.75">
      <c r="A136" s="23"/>
      <c r="B136" s="24"/>
      <c r="C136" s="23"/>
      <c r="D136" s="70"/>
      <c r="E136" s="70"/>
      <c r="F136" s="11">
        <f>IF(ISNA(VLOOKUP($C136,'Ev 1'!$B$7:$G$100,6,FALSE)),"",VLOOKUP($C136,'Ev 1'!$B$7:$G$100,6,FALSE))</f>
      </c>
      <c r="G136" s="11">
        <f>IF(ISNA(VLOOKUP($C136,'Ev 2'!$B$7:$G$100,6,FALSE)),"",VLOOKUP($C136,'Ev 2'!$B$7:$G$100,6,FALSE))</f>
      </c>
      <c r="H136" s="11">
        <f>IF(ISNA(VLOOKUP($C136,'Ev 3'!$B$7:$G$100,6,FALSE)),"",VLOOKUP($C136,'Ev 3'!$B$7:$G$100,6,FALSE))</f>
      </c>
      <c r="I136" s="11">
        <f>IF(ISNA(VLOOKUP($C136,'Ev 4'!$B$7:$G$100,6,FALSE)),"",VLOOKUP($C136,'Ev 4'!$B$7:$G$100,6,FALSE))</f>
      </c>
      <c r="J136" s="11">
        <f>IF(ISNA(VLOOKUP($C136,'Ev 5'!$B$7:$G$100,6,FALSE)),"",VLOOKUP($C136,'Ev 5'!$B$7:$G$100,6,FALSE))</f>
      </c>
      <c r="K136" s="11">
        <f>IF(ISNA(VLOOKUP($C136,'Ev 6'!$B$7:$G$100,6,FALSE)),"",VLOOKUP($C136,'Ev 6'!$B$7:$G$100,6,FALSE))</f>
      </c>
      <c r="L136" s="11">
        <f>IF(ISNA(VLOOKUP($C136,'Ev 7'!$B$7:$G$100,6,FALSE)),"",VLOOKUP($C136,'Ev 7'!$B$7:$G$100,6,FALSE))</f>
      </c>
      <c r="M136" s="11">
        <f>IF(ISNA(VLOOKUP($C136,'Ev 8'!$B$7:$G$100,6,FALSE)),"",VLOOKUP($C136,'Ev 8'!$B$7:$G$100,6,FALSE))</f>
      </c>
      <c r="N136" s="11">
        <f>IF(ISNA(VLOOKUP($C136,'Ev 9'!$B$7:$G$100,6,FALSE)),"",VLOOKUP($C136,'Ev 9'!$B$7:$G$100,6,FALSE))</f>
      </c>
      <c r="O136" s="11">
        <f>IF(ISNA(VLOOKUP($C136,'Ev 10'!$B$7:$G$100,6,FALSE)),"",VLOOKUP($C136,'Ev 10'!$B$7:$G$100,6,FALSE))</f>
      </c>
      <c r="P136" s="12">
        <f t="shared" si="37"/>
      </c>
      <c r="U136" s="3">
        <f t="shared" si="26"/>
      </c>
      <c r="V136" s="3">
        <f t="shared" si="27"/>
      </c>
      <c r="W136" s="3">
        <f t="shared" si="28"/>
      </c>
      <c r="X136" s="3">
        <f t="shared" si="29"/>
      </c>
      <c r="Y136" s="3">
        <f t="shared" si="30"/>
      </c>
      <c r="Z136" s="3">
        <f t="shared" si="31"/>
      </c>
      <c r="AA136" s="3">
        <f t="shared" si="32"/>
      </c>
      <c r="AB136" s="3">
        <f t="shared" si="33"/>
      </c>
      <c r="AC136" s="3">
        <f t="shared" si="34"/>
      </c>
      <c r="AD136" s="3">
        <f t="shared" si="35"/>
      </c>
    </row>
    <row r="137" spans="1:30" ht="12.75">
      <c r="A137" s="23"/>
      <c r="B137" s="24"/>
      <c r="C137" s="23"/>
      <c r="D137" s="70"/>
      <c r="E137" s="70"/>
      <c r="F137" s="11">
        <f>IF(ISNA(VLOOKUP($C137,'Ev 1'!$B$7:$G$100,6,FALSE)),"",VLOOKUP($C137,'Ev 1'!$B$7:$G$100,6,FALSE))</f>
      </c>
      <c r="G137" s="11">
        <f>IF(ISNA(VLOOKUP($C137,'Ev 2'!$B$7:$G$100,6,FALSE)),"",VLOOKUP($C137,'Ev 2'!$B$7:$G$100,6,FALSE))</f>
      </c>
      <c r="H137" s="11">
        <f>IF(ISNA(VLOOKUP($C137,'Ev 3'!$B$7:$G$100,6,FALSE)),"",VLOOKUP($C137,'Ev 3'!$B$7:$G$100,6,FALSE))</f>
      </c>
      <c r="I137" s="11">
        <f>IF(ISNA(VLOOKUP($C137,'Ev 4'!$B$7:$G$100,6,FALSE)),"",VLOOKUP($C137,'Ev 4'!$B$7:$G$100,6,FALSE))</f>
      </c>
      <c r="J137" s="11">
        <f>IF(ISNA(VLOOKUP($C137,'Ev 5'!$B$7:$G$100,6,FALSE)),"",VLOOKUP($C137,'Ev 5'!$B$7:$G$100,6,FALSE))</f>
      </c>
      <c r="K137" s="11">
        <f>IF(ISNA(VLOOKUP($C137,'Ev 6'!$B$7:$G$100,6,FALSE)),"",VLOOKUP($C137,'Ev 6'!$B$7:$G$100,6,FALSE))</f>
      </c>
      <c r="L137" s="11">
        <f>IF(ISNA(VLOOKUP($C137,'Ev 7'!$B$7:$G$100,6,FALSE)),"",VLOOKUP($C137,'Ev 7'!$B$7:$G$100,6,FALSE))</f>
      </c>
      <c r="M137" s="11">
        <f>IF(ISNA(VLOOKUP($C137,'Ev 8'!$B$7:$G$100,6,FALSE)),"",VLOOKUP($C137,'Ev 8'!$B$7:$G$100,6,FALSE))</f>
      </c>
      <c r="N137" s="11">
        <f>IF(ISNA(VLOOKUP($C137,'Ev 9'!$B$7:$G$100,6,FALSE)),"",VLOOKUP($C137,'Ev 9'!$B$7:$G$100,6,FALSE))</f>
      </c>
      <c r="O137" s="11">
        <f>IF(ISNA(VLOOKUP($C137,'Ev 10'!$B$7:$G$100,6,FALSE)),"",VLOOKUP($C137,'Ev 10'!$B$7:$G$100,6,FALSE))</f>
      </c>
      <c r="P137" s="12">
        <f t="shared" si="37"/>
      </c>
      <c r="U137" s="3">
        <f t="shared" si="26"/>
      </c>
      <c r="V137" s="3">
        <f t="shared" si="27"/>
      </c>
      <c r="W137" s="3">
        <f t="shared" si="28"/>
      </c>
      <c r="X137" s="3">
        <f t="shared" si="29"/>
      </c>
      <c r="Y137" s="3">
        <f t="shared" si="30"/>
      </c>
      <c r="Z137" s="3">
        <f t="shared" si="31"/>
      </c>
      <c r="AA137" s="3">
        <f t="shared" si="32"/>
      </c>
      <c r="AB137" s="3">
        <f t="shared" si="33"/>
      </c>
      <c r="AC137" s="3">
        <f t="shared" si="34"/>
      </c>
      <c r="AD137" s="3">
        <f t="shared" si="35"/>
      </c>
    </row>
    <row r="138" spans="1:30" ht="12.75">
      <c r="A138" s="23"/>
      <c r="B138" s="24"/>
      <c r="C138" s="23"/>
      <c r="D138" s="70"/>
      <c r="E138" s="70"/>
      <c r="F138" s="11">
        <f>IF(ISNA(VLOOKUP($C138,'Ev 1'!$B$7:$G$100,6,FALSE)),"",VLOOKUP($C138,'Ev 1'!$B$7:$G$100,6,FALSE))</f>
      </c>
      <c r="G138" s="11">
        <f>IF(ISNA(VLOOKUP($C138,'Ev 2'!$B$7:$G$100,6,FALSE)),"",VLOOKUP($C138,'Ev 2'!$B$7:$G$100,6,FALSE))</f>
      </c>
      <c r="H138" s="11">
        <f>IF(ISNA(VLOOKUP($C138,'Ev 3'!$B$7:$G$100,6,FALSE)),"",VLOOKUP($C138,'Ev 3'!$B$7:$G$100,6,FALSE))</f>
      </c>
      <c r="I138" s="11">
        <f>IF(ISNA(VLOOKUP($C138,'Ev 4'!$B$7:$G$100,6,FALSE)),"",VLOOKUP($C138,'Ev 4'!$B$7:$G$100,6,FALSE))</f>
      </c>
      <c r="J138" s="11">
        <f>IF(ISNA(VLOOKUP($C138,'Ev 5'!$B$7:$G$100,6,FALSE)),"",VLOOKUP($C138,'Ev 5'!$B$7:$G$100,6,FALSE))</f>
      </c>
      <c r="K138" s="11">
        <f>IF(ISNA(VLOOKUP($C138,'Ev 6'!$B$7:$G$100,6,FALSE)),"",VLOOKUP($C138,'Ev 6'!$B$7:$G$100,6,FALSE))</f>
      </c>
      <c r="L138" s="11">
        <f>IF(ISNA(VLOOKUP($C138,'Ev 7'!$B$7:$G$100,6,FALSE)),"",VLOOKUP($C138,'Ev 7'!$B$7:$G$100,6,FALSE))</f>
      </c>
      <c r="M138" s="11">
        <f>IF(ISNA(VLOOKUP($C138,'Ev 8'!$B$7:$G$100,6,FALSE)),"",VLOOKUP($C138,'Ev 8'!$B$7:$G$100,6,FALSE))</f>
      </c>
      <c r="N138" s="11">
        <f>IF(ISNA(VLOOKUP($C138,'Ev 9'!$B$7:$G$100,6,FALSE)),"",VLOOKUP($C138,'Ev 9'!$B$7:$G$100,6,FALSE))</f>
      </c>
      <c r="O138" s="11">
        <f>IF(ISNA(VLOOKUP($C138,'Ev 10'!$B$7:$G$100,6,FALSE)),"",VLOOKUP($C138,'Ev 10'!$B$7:$G$100,6,FALSE))</f>
      </c>
      <c r="P138" s="12">
        <f t="shared" si="37"/>
      </c>
      <c r="U138" s="3">
        <f t="shared" si="26"/>
      </c>
      <c r="V138" s="3">
        <f t="shared" si="27"/>
      </c>
      <c r="W138" s="3">
        <f t="shared" si="28"/>
      </c>
      <c r="X138" s="3">
        <f t="shared" si="29"/>
      </c>
      <c r="Y138" s="3">
        <f t="shared" si="30"/>
      </c>
      <c r="Z138" s="3">
        <f t="shared" si="31"/>
      </c>
      <c r="AA138" s="3">
        <f t="shared" si="32"/>
      </c>
      <c r="AB138" s="3">
        <f t="shared" si="33"/>
      </c>
      <c r="AC138" s="3">
        <f t="shared" si="34"/>
      </c>
      <c r="AD138" s="3">
        <f t="shared" si="35"/>
      </c>
    </row>
    <row r="139" spans="1:30" ht="12.75">
      <c r="A139" s="23"/>
      <c r="B139" s="24"/>
      <c r="C139" s="23"/>
      <c r="D139" s="70"/>
      <c r="E139" s="70"/>
      <c r="F139" s="11">
        <f>IF(ISNA(VLOOKUP($C139,'Ev 1'!$B$7:$G$100,6,FALSE)),"",VLOOKUP($C139,'Ev 1'!$B$7:$G$100,6,FALSE))</f>
      </c>
      <c r="G139" s="11">
        <f>IF(ISNA(VLOOKUP($C139,'Ev 2'!$B$7:$G$100,6,FALSE)),"",VLOOKUP($C139,'Ev 2'!$B$7:$G$100,6,FALSE))</f>
      </c>
      <c r="H139" s="11">
        <f>IF(ISNA(VLOOKUP($C139,'Ev 3'!$B$7:$G$100,6,FALSE)),"",VLOOKUP($C139,'Ev 3'!$B$7:$G$100,6,FALSE))</f>
      </c>
      <c r="I139" s="11">
        <f>IF(ISNA(VLOOKUP($C139,'Ev 4'!$B$7:$G$100,6,FALSE)),"",VLOOKUP($C139,'Ev 4'!$B$7:$G$100,6,FALSE))</f>
      </c>
      <c r="J139" s="11">
        <f>IF(ISNA(VLOOKUP($C139,'Ev 5'!$B$7:$G$100,6,FALSE)),"",VLOOKUP($C139,'Ev 5'!$B$7:$G$100,6,FALSE))</f>
      </c>
      <c r="K139" s="11">
        <f>IF(ISNA(VLOOKUP($C139,'Ev 6'!$B$7:$G$100,6,FALSE)),"",VLOOKUP($C139,'Ev 6'!$B$7:$G$100,6,FALSE))</f>
      </c>
      <c r="L139" s="11">
        <f>IF(ISNA(VLOOKUP($C139,'Ev 7'!$B$7:$G$100,6,FALSE)),"",VLOOKUP($C139,'Ev 7'!$B$7:$G$100,6,FALSE))</f>
      </c>
      <c r="M139" s="11">
        <f>IF(ISNA(VLOOKUP($C139,'Ev 8'!$B$7:$G$100,6,FALSE)),"",VLOOKUP($C139,'Ev 8'!$B$7:$G$100,6,FALSE))</f>
      </c>
      <c r="N139" s="11">
        <f>IF(ISNA(VLOOKUP($C139,'Ev 9'!$B$7:$G$100,6,FALSE)),"",VLOOKUP($C139,'Ev 9'!$B$7:$G$100,6,FALSE))</f>
      </c>
      <c r="O139" s="11">
        <f>IF(ISNA(VLOOKUP($C139,'Ev 10'!$B$7:$G$100,6,FALSE)),"",VLOOKUP($C139,'Ev 10'!$B$7:$G$100,6,FALSE))</f>
      </c>
      <c r="P139" s="12">
        <f t="shared" si="37"/>
      </c>
      <c r="U139" s="3">
        <f t="shared" si="26"/>
      </c>
      <c r="V139" s="3">
        <f t="shared" si="27"/>
      </c>
      <c r="W139" s="3">
        <f t="shared" si="28"/>
      </c>
      <c r="X139" s="3">
        <f t="shared" si="29"/>
      </c>
      <c r="Y139" s="3">
        <f t="shared" si="30"/>
      </c>
      <c r="Z139" s="3">
        <f t="shared" si="31"/>
      </c>
      <c r="AA139" s="3">
        <f t="shared" si="32"/>
      </c>
      <c r="AB139" s="3">
        <f t="shared" si="33"/>
      </c>
      <c r="AC139" s="3">
        <f t="shared" si="34"/>
      </c>
      <c r="AD139" s="3">
        <f t="shared" si="35"/>
      </c>
    </row>
    <row r="140" spans="1:30" ht="12.75">
      <c r="A140" s="23"/>
      <c r="B140" s="24"/>
      <c r="C140" s="23"/>
      <c r="D140" s="70"/>
      <c r="E140" s="70"/>
      <c r="F140" s="11">
        <f>IF(ISNA(VLOOKUP($C140,'Ev 1'!$B$7:$G$100,6,FALSE)),"",VLOOKUP($C140,'Ev 1'!$B$7:$G$100,6,FALSE))</f>
      </c>
      <c r="G140" s="11">
        <f>IF(ISNA(VLOOKUP($C140,'Ev 2'!$B$7:$G$100,6,FALSE)),"",VLOOKUP($C140,'Ev 2'!$B$7:$G$100,6,FALSE))</f>
      </c>
      <c r="H140" s="11">
        <f>IF(ISNA(VLOOKUP($C140,'Ev 3'!$B$7:$G$100,6,FALSE)),"",VLOOKUP($C140,'Ev 3'!$B$7:$G$100,6,FALSE))</f>
      </c>
      <c r="I140" s="11">
        <f>IF(ISNA(VLOOKUP($C140,'Ev 4'!$B$7:$G$100,6,FALSE)),"",VLOOKUP($C140,'Ev 4'!$B$7:$G$100,6,FALSE))</f>
      </c>
      <c r="J140" s="11">
        <f>IF(ISNA(VLOOKUP($C140,'Ev 5'!$B$7:$G$100,6,FALSE)),"",VLOOKUP($C140,'Ev 5'!$B$7:$G$100,6,FALSE))</f>
      </c>
      <c r="K140" s="11">
        <f>IF(ISNA(VLOOKUP($C140,'Ev 6'!$B$7:$G$100,6,FALSE)),"",VLOOKUP($C140,'Ev 6'!$B$7:$G$100,6,FALSE))</f>
      </c>
      <c r="L140" s="11">
        <f>IF(ISNA(VLOOKUP($C140,'Ev 7'!$B$7:$G$100,6,FALSE)),"",VLOOKUP($C140,'Ev 7'!$B$7:$G$100,6,FALSE))</f>
      </c>
      <c r="M140" s="11">
        <f>IF(ISNA(VLOOKUP($C140,'Ev 8'!$B$7:$G$100,6,FALSE)),"",VLOOKUP($C140,'Ev 8'!$B$7:$G$100,6,FALSE))</f>
      </c>
      <c r="N140" s="11">
        <f>IF(ISNA(VLOOKUP($C140,'Ev 9'!$B$7:$G$100,6,FALSE)),"",VLOOKUP($C140,'Ev 9'!$B$7:$G$100,6,FALSE))</f>
      </c>
      <c r="O140" s="11">
        <f>IF(ISNA(VLOOKUP($C140,'Ev 10'!$B$7:$G$100,6,FALSE)),"",VLOOKUP($C140,'Ev 10'!$B$7:$G$100,6,FALSE))</f>
      </c>
      <c r="P140" s="12">
        <f t="shared" si="37"/>
      </c>
      <c r="U140" s="3">
        <f t="shared" si="26"/>
      </c>
      <c r="V140" s="3">
        <f t="shared" si="27"/>
      </c>
      <c r="W140" s="3">
        <f t="shared" si="28"/>
      </c>
      <c r="X140" s="3">
        <f t="shared" si="29"/>
      </c>
      <c r="Y140" s="3">
        <f t="shared" si="30"/>
      </c>
      <c r="Z140" s="3">
        <f t="shared" si="31"/>
      </c>
      <c r="AA140" s="3">
        <f t="shared" si="32"/>
      </c>
      <c r="AB140" s="3">
        <f t="shared" si="33"/>
      </c>
      <c r="AC140" s="3">
        <f t="shared" si="34"/>
      </c>
      <c r="AD140" s="3">
        <f t="shared" si="35"/>
      </c>
    </row>
    <row r="141" spans="1:30" ht="12.75">
      <c r="A141" s="23"/>
      <c r="B141" s="24"/>
      <c r="C141" s="23"/>
      <c r="D141" s="70"/>
      <c r="E141" s="70"/>
      <c r="F141" s="11">
        <f>IF(ISNA(VLOOKUP($C141,'Ev 1'!$B$7:$G$100,6,FALSE)),"",VLOOKUP($C141,'Ev 1'!$B$7:$G$100,6,FALSE))</f>
      </c>
      <c r="G141" s="11">
        <f>IF(ISNA(VLOOKUP($C141,'Ev 2'!$B$7:$G$100,6,FALSE)),"",VLOOKUP($C141,'Ev 2'!$B$7:$G$100,6,FALSE))</f>
      </c>
      <c r="H141" s="11">
        <f>IF(ISNA(VLOOKUP($C141,'Ev 3'!$B$7:$G$100,6,FALSE)),"",VLOOKUP($C141,'Ev 3'!$B$7:$G$100,6,FALSE))</f>
      </c>
      <c r="I141" s="11">
        <f>IF(ISNA(VLOOKUP($C141,'Ev 4'!$B$7:$G$100,6,FALSE)),"",VLOOKUP($C141,'Ev 4'!$B$7:$G$100,6,FALSE))</f>
      </c>
      <c r="J141" s="11">
        <f>IF(ISNA(VLOOKUP($C141,'Ev 5'!$B$7:$G$100,6,FALSE)),"",VLOOKUP($C141,'Ev 5'!$B$7:$G$100,6,FALSE))</f>
      </c>
      <c r="K141" s="11">
        <f>IF(ISNA(VLOOKUP($C141,'Ev 6'!$B$7:$G$100,6,FALSE)),"",VLOOKUP($C141,'Ev 6'!$B$7:$G$100,6,FALSE))</f>
      </c>
      <c r="L141" s="11">
        <f>IF(ISNA(VLOOKUP($C141,'Ev 7'!$B$7:$G$100,6,FALSE)),"",VLOOKUP($C141,'Ev 7'!$B$7:$G$100,6,FALSE))</f>
      </c>
      <c r="M141" s="11">
        <f>IF(ISNA(VLOOKUP($C141,'Ev 8'!$B$7:$G$100,6,FALSE)),"",VLOOKUP($C141,'Ev 8'!$B$7:$G$100,6,FALSE))</f>
      </c>
      <c r="N141" s="11">
        <f>IF(ISNA(VLOOKUP($C141,'Ev 9'!$B$7:$G$100,6,FALSE)),"",VLOOKUP($C141,'Ev 9'!$B$7:$G$100,6,FALSE))</f>
      </c>
      <c r="O141" s="11">
        <f>IF(ISNA(VLOOKUP($C141,'Ev 10'!$B$7:$G$100,6,FALSE)),"",VLOOKUP($C141,'Ev 10'!$B$7:$G$100,6,FALSE))</f>
      </c>
      <c r="P141" s="12">
        <f t="shared" si="37"/>
      </c>
      <c r="U141" s="3">
        <f t="shared" si="26"/>
      </c>
      <c r="V141" s="3">
        <f t="shared" si="27"/>
      </c>
      <c r="W141" s="3">
        <f t="shared" si="28"/>
      </c>
      <c r="X141" s="3">
        <f t="shared" si="29"/>
      </c>
      <c r="Y141" s="3">
        <f t="shared" si="30"/>
      </c>
      <c r="Z141" s="3">
        <f t="shared" si="31"/>
      </c>
      <c r="AA141" s="3">
        <f t="shared" si="32"/>
      </c>
      <c r="AB141" s="3">
        <f t="shared" si="33"/>
      </c>
      <c r="AC141" s="3">
        <f t="shared" si="34"/>
      </c>
      <c r="AD141" s="3">
        <f t="shared" si="35"/>
      </c>
    </row>
    <row r="142" spans="1:30" ht="12.75">
      <c r="A142" s="23"/>
      <c r="B142" s="24"/>
      <c r="C142" s="23"/>
      <c r="D142" s="70"/>
      <c r="E142" s="70"/>
      <c r="F142" s="11">
        <f>IF(ISNA(VLOOKUP($C142,'Ev 1'!$B$7:$G$100,6,FALSE)),"",VLOOKUP($C142,'Ev 1'!$B$7:$G$100,6,FALSE))</f>
      </c>
      <c r="G142" s="11">
        <f>IF(ISNA(VLOOKUP($C142,'Ev 2'!$B$7:$G$100,6,FALSE)),"",VLOOKUP($C142,'Ev 2'!$B$7:$G$100,6,FALSE))</f>
      </c>
      <c r="H142" s="11">
        <f>IF(ISNA(VLOOKUP($C142,'Ev 3'!$B$7:$G$100,6,FALSE)),"",VLOOKUP($C142,'Ev 3'!$B$7:$G$100,6,FALSE))</f>
      </c>
      <c r="I142" s="11">
        <f>IF(ISNA(VLOOKUP($C142,'Ev 4'!$B$7:$G$100,6,FALSE)),"",VLOOKUP($C142,'Ev 4'!$B$7:$G$100,6,FALSE))</f>
      </c>
      <c r="J142" s="11">
        <f>IF(ISNA(VLOOKUP($C142,'Ev 5'!$B$7:$G$100,6,FALSE)),"",VLOOKUP($C142,'Ev 5'!$B$7:$G$100,6,FALSE))</f>
      </c>
      <c r="K142" s="11">
        <f>IF(ISNA(VLOOKUP($C142,'Ev 6'!$B$7:$G$100,6,FALSE)),"",VLOOKUP($C142,'Ev 6'!$B$7:$G$100,6,FALSE))</f>
      </c>
      <c r="L142" s="11">
        <f>IF(ISNA(VLOOKUP($C142,'Ev 7'!$B$7:$G$100,6,FALSE)),"",VLOOKUP($C142,'Ev 7'!$B$7:$G$100,6,FALSE))</f>
      </c>
      <c r="M142" s="11">
        <f>IF(ISNA(VLOOKUP($C142,'Ev 8'!$B$7:$G$100,6,FALSE)),"",VLOOKUP($C142,'Ev 8'!$B$7:$G$100,6,FALSE))</f>
      </c>
      <c r="N142" s="11">
        <f>IF(ISNA(VLOOKUP($C142,'Ev 9'!$B$7:$G$100,6,FALSE)),"",VLOOKUP($C142,'Ev 9'!$B$7:$G$100,6,FALSE))</f>
      </c>
      <c r="O142" s="11">
        <f>IF(ISNA(VLOOKUP($C142,'Ev 10'!$B$7:$G$100,6,FALSE)),"",VLOOKUP($C142,'Ev 10'!$B$7:$G$100,6,FALSE))</f>
      </c>
      <c r="P142" s="12">
        <f t="shared" si="37"/>
      </c>
      <c r="U142" s="3">
        <f t="shared" si="26"/>
      </c>
      <c r="V142" s="3">
        <f t="shared" si="27"/>
      </c>
      <c r="W142" s="3">
        <f t="shared" si="28"/>
      </c>
      <c r="X142" s="3">
        <f t="shared" si="29"/>
      </c>
      <c r="Y142" s="3">
        <f t="shared" si="30"/>
      </c>
      <c r="Z142" s="3">
        <f t="shared" si="31"/>
      </c>
      <c r="AA142" s="3">
        <f t="shared" si="32"/>
      </c>
      <c r="AB142" s="3">
        <f t="shared" si="33"/>
      </c>
      <c r="AC142" s="3">
        <f t="shared" si="34"/>
      </c>
      <c r="AD142" s="3">
        <f t="shared" si="35"/>
      </c>
    </row>
    <row r="143" spans="1:30" ht="12.75">
      <c r="A143" s="23"/>
      <c r="B143" s="24"/>
      <c r="C143" s="23"/>
      <c r="D143" s="70"/>
      <c r="E143" s="70"/>
      <c r="F143" s="11">
        <f>IF(ISNA(VLOOKUP($C143,'Ev 1'!$B$7:$G$100,6,FALSE)),"",VLOOKUP($C143,'Ev 1'!$B$7:$G$100,6,FALSE))</f>
      </c>
      <c r="G143" s="11">
        <f>IF(ISNA(VLOOKUP($C143,'Ev 2'!$B$7:$G$100,6,FALSE)),"",VLOOKUP($C143,'Ev 2'!$B$7:$G$100,6,FALSE))</f>
      </c>
      <c r="H143" s="11">
        <f>IF(ISNA(VLOOKUP($C143,'Ev 3'!$B$7:$G$100,6,FALSE)),"",VLOOKUP($C143,'Ev 3'!$B$7:$G$100,6,FALSE))</f>
      </c>
      <c r="I143" s="11">
        <f>IF(ISNA(VLOOKUP($C143,'Ev 4'!$B$7:$G$100,6,FALSE)),"",VLOOKUP($C143,'Ev 4'!$B$7:$G$100,6,FALSE))</f>
      </c>
      <c r="J143" s="11">
        <f>IF(ISNA(VLOOKUP($C143,'Ev 5'!$B$7:$G$100,6,FALSE)),"",VLOOKUP($C143,'Ev 5'!$B$7:$G$100,6,FALSE))</f>
      </c>
      <c r="K143" s="11">
        <f>IF(ISNA(VLOOKUP($C143,'Ev 6'!$B$7:$G$100,6,FALSE)),"",VLOOKUP($C143,'Ev 6'!$B$7:$G$100,6,FALSE))</f>
      </c>
      <c r="L143" s="11">
        <f>IF(ISNA(VLOOKUP($C143,'Ev 7'!$B$7:$G$100,6,FALSE)),"",VLOOKUP($C143,'Ev 7'!$B$7:$G$100,6,FALSE))</f>
      </c>
      <c r="M143" s="11">
        <f>IF(ISNA(VLOOKUP($C143,'Ev 8'!$B$7:$G$100,6,FALSE)),"",VLOOKUP($C143,'Ev 8'!$B$7:$G$100,6,FALSE))</f>
      </c>
      <c r="N143" s="11">
        <f>IF(ISNA(VLOOKUP($C143,'Ev 9'!$B$7:$G$100,6,FALSE)),"",VLOOKUP($C143,'Ev 9'!$B$7:$G$100,6,FALSE))</f>
      </c>
      <c r="O143" s="11">
        <f>IF(ISNA(VLOOKUP($C143,'Ev 10'!$B$7:$G$100,6,FALSE)),"",VLOOKUP($C143,'Ev 10'!$B$7:$G$100,6,FALSE))</f>
      </c>
      <c r="P143" s="12">
        <f t="shared" si="37"/>
      </c>
      <c r="U143" s="3">
        <f t="shared" si="26"/>
      </c>
      <c r="V143" s="3">
        <f t="shared" si="27"/>
      </c>
      <c r="W143" s="3">
        <f t="shared" si="28"/>
      </c>
      <c r="X143" s="3">
        <f t="shared" si="29"/>
      </c>
      <c r="Y143" s="3">
        <f t="shared" si="30"/>
      </c>
      <c r="Z143" s="3">
        <f t="shared" si="31"/>
      </c>
      <c r="AA143" s="3">
        <f t="shared" si="32"/>
      </c>
      <c r="AB143" s="3">
        <f t="shared" si="33"/>
      </c>
      <c r="AC143" s="3">
        <f t="shared" si="34"/>
      </c>
      <c r="AD143" s="3">
        <f t="shared" si="35"/>
      </c>
    </row>
    <row r="144" spans="1:30" ht="12.75">
      <c r="A144" s="23"/>
      <c r="B144" s="24"/>
      <c r="C144" s="23"/>
      <c r="D144" s="70"/>
      <c r="E144" s="70"/>
      <c r="F144" s="11">
        <f>IF(ISNA(VLOOKUP($C144,'Ev 1'!$B$7:$G$100,6,FALSE)),"",VLOOKUP($C144,'Ev 1'!$B$7:$G$100,6,FALSE))</f>
      </c>
      <c r="G144" s="11">
        <f>IF(ISNA(VLOOKUP($C144,'Ev 2'!$B$7:$G$100,6,FALSE)),"",VLOOKUP($C144,'Ev 2'!$B$7:$G$100,6,FALSE))</f>
      </c>
      <c r="H144" s="11">
        <f>IF(ISNA(VLOOKUP($C144,'Ev 3'!$B$7:$G$100,6,FALSE)),"",VLOOKUP($C144,'Ev 3'!$B$7:$G$100,6,FALSE))</f>
      </c>
      <c r="I144" s="11">
        <f>IF(ISNA(VLOOKUP($C144,'Ev 4'!$B$7:$G$100,6,FALSE)),"",VLOOKUP($C144,'Ev 4'!$B$7:$G$100,6,FALSE))</f>
      </c>
      <c r="J144" s="11">
        <f>IF(ISNA(VLOOKUP($C144,'Ev 5'!$B$7:$G$100,6,FALSE)),"",VLOOKUP($C144,'Ev 5'!$B$7:$G$100,6,FALSE))</f>
      </c>
      <c r="K144" s="11">
        <f>IF(ISNA(VLOOKUP($C144,'Ev 6'!$B$7:$G$100,6,FALSE)),"",VLOOKUP($C144,'Ev 6'!$B$7:$G$100,6,FALSE))</f>
      </c>
      <c r="L144" s="11">
        <f>IF(ISNA(VLOOKUP($C144,'Ev 7'!$B$7:$G$100,6,FALSE)),"",VLOOKUP($C144,'Ev 7'!$B$7:$G$100,6,FALSE))</f>
      </c>
      <c r="M144" s="11">
        <f>IF(ISNA(VLOOKUP($C144,'Ev 8'!$B$7:$G$100,6,FALSE)),"",VLOOKUP($C144,'Ev 8'!$B$7:$G$100,6,FALSE))</f>
      </c>
      <c r="N144" s="11">
        <f>IF(ISNA(VLOOKUP($C144,'Ev 9'!$B$7:$G$100,6,FALSE)),"",VLOOKUP($C144,'Ev 9'!$B$7:$G$100,6,FALSE))</f>
      </c>
      <c r="O144" s="11">
        <f>IF(ISNA(VLOOKUP($C144,'Ev 10'!$B$7:$G$100,6,FALSE)),"",VLOOKUP($C144,'Ev 10'!$B$7:$G$100,6,FALSE))</f>
      </c>
      <c r="P144" s="12">
        <f t="shared" si="37"/>
      </c>
      <c r="U144" s="3">
        <f t="shared" si="26"/>
      </c>
      <c r="V144" s="3">
        <f t="shared" si="27"/>
      </c>
      <c r="W144" s="3">
        <f t="shared" si="28"/>
      </c>
      <c r="X144" s="3">
        <f t="shared" si="29"/>
      </c>
      <c r="Y144" s="3">
        <f t="shared" si="30"/>
      </c>
      <c r="Z144" s="3">
        <f t="shared" si="31"/>
      </c>
      <c r="AA144" s="3">
        <f t="shared" si="32"/>
      </c>
      <c r="AB144" s="3">
        <f t="shared" si="33"/>
      </c>
      <c r="AC144" s="3">
        <f t="shared" si="34"/>
      </c>
      <c r="AD144" s="3">
        <f t="shared" si="35"/>
      </c>
    </row>
    <row r="145" spans="1:30" ht="12.75">
      <c r="A145" s="23"/>
      <c r="B145" s="24"/>
      <c r="C145" s="23"/>
      <c r="D145" s="70"/>
      <c r="E145" s="70"/>
      <c r="F145" s="11">
        <f>IF(ISNA(VLOOKUP($C145,'Ev 1'!$B$7:$G$100,6,FALSE)),"",VLOOKUP($C145,'Ev 1'!$B$7:$G$100,6,FALSE))</f>
      </c>
      <c r="G145" s="11">
        <f>IF(ISNA(VLOOKUP($C145,'Ev 2'!$B$7:$G$100,6,FALSE)),"",VLOOKUP($C145,'Ev 2'!$B$7:$G$100,6,FALSE))</f>
      </c>
      <c r="H145" s="11">
        <f>IF(ISNA(VLOOKUP($C145,'Ev 3'!$B$7:$G$100,6,FALSE)),"",VLOOKUP($C145,'Ev 3'!$B$7:$G$100,6,FALSE))</f>
      </c>
      <c r="I145" s="11">
        <f>IF(ISNA(VLOOKUP($C145,'Ev 4'!$B$7:$G$100,6,FALSE)),"",VLOOKUP($C145,'Ev 4'!$B$7:$G$100,6,FALSE))</f>
      </c>
      <c r="J145" s="11">
        <f>IF(ISNA(VLOOKUP($C145,'Ev 5'!$B$7:$G$100,6,FALSE)),"",VLOOKUP($C145,'Ev 5'!$B$7:$G$100,6,FALSE))</f>
      </c>
      <c r="K145" s="11">
        <f>IF(ISNA(VLOOKUP($C145,'Ev 6'!$B$7:$G$100,6,FALSE)),"",VLOOKUP($C145,'Ev 6'!$B$7:$G$100,6,FALSE))</f>
      </c>
      <c r="L145" s="11">
        <f>IF(ISNA(VLOOKUP($C145,'Ev 7'!$B$7:$G$100,6,FALSE)),"",VLOOKUP($C145,'Ev 7'!$B$7:$G$100,6,FALSE))</f>
      </c>
      <c r="M145" s="11">
        <f>IF(ISNA(VLOOKUP($C145,'Ev 8'!$B$7:$G$100,6,FALSE)),"",VLOOKUP($C145,'Ev 8'!$B$7:$G$100,6,FALSE))</f>
      </c>
      <c r="N145" s="11">
        <f>IF(ISNA(VLOOKUP($C145,'Ev 9'!$B$7:$G$100,6,FALSE)),"",VLOOKUP($C145,'Ev 9'!$B$7:$G$100,6,FALSE))</f>
      </c>
      <c r="O145" s="11">
        <f>IF(ISNA(VLOOKUP($C145,'Ev 10'!$B$7:$G$100,6,FALSE)),"",VLOOKUP($C145,'Ev 10'!$B$7:$G$100,6,FALSE))</f>
      </c>
      <c r="P145" s="12">
        <f t="shared" si="37"/>
      </c>
      <c r="U145" s="3">
        <f t="shared" si="26"/>
      </c>
      <c r="V145" s="3">
        <f t="shared" si="27"/>
      </c>
      <c r="W145" s="3">
        <f t="shared" si="28"/>
      </c>
      <c r="X145" s="3">
        <f t="shared" si="29"/>
      </c>
      <c r="Y145" s="3">
        <f t="shared" si="30"/>
      </c>
      <c r="Z145" s="3">
        <f t="shared" si="31"/>
      </c>
      <c r="AA145" s="3">
        <f t="shared" si="32"/>
      </c>
      <c r="AB145" s="3">
        <f t="shared" si="33"/>
      </c>
      <c r="AC145" s="3">
        <f t="shared" si="34"/>
      </c>
      <c r="AD145" s="3">
        <f t="shared" si="35"/>
      </c>
    </row>
    <row r="146" spans="1:30" ht="12.75">
      <c r="A146" s="23"/>
      <c r="B146" s="24"/>
      <c r="C146" s="23"/>
      <c r="D146" s="70"/>
      <c r="E146" s="70"/>
      <c r="F146" s="11">
        <f>IF(ISNA(VLOOKUP($C146,'Ev 1'!$B$7:$G$100,6,FALSE)),"",VLOOKUP($C146,'Ev 1'!$B$7:$G$100,6,FALSE))</f>
      </c>
      <c r="G146" s="11">
        <f>IF(ISNA(VLOOKUP($C146,'Ev 2'!$B$7:$G$100,6,FALSE)),"",VLOOKUP($C146,'Ev 2'!$B$7:$G$100,6,FALSE))</f>
      </c>
      <c r="H146" s="11">
        <f>IF(ISNA(VLOOKUP($C146,'Ev 3'!$B$7:$G$100,6,FALSE)),"",VLOOKUP($C146,'Ev 3'!$B$7:$G$100,6,FALSE))</f>
      </c>
      <c r="I146" s="11">
        <f>IF(ISNA(VLOOKUP($C146,'Ev 4'!$B$7:$G$100,6,FALSE)),"",VLOOKUP($C146,'Ev 4'!$B$7:$G$100,6,FALSE))</f>
      </c>
      <c r="J146" s="11">
        <f>IF(ISNA(VLOOKUP($C146,'Ev 5'!$B$7:$G$100,6,FALSE)),"",VLOOKUP($C146,'Ev 5'!$B$7:$G$100,6,FALSE))</f>
      </c>
      <c r="K146" s="11">
        <f>IF(ISNA(VLOOKUP($C146,'Ev 6'!$B$7:$G$100,6,FALSE)),"",VLOOKUP($C146,'Ev 6'!$B$7:$G$100,6,FALSE))</f>
      </c>
      <c r="L146" s="11">
        <f>IF(ISNA(VLOOKUP($C146,'Ev 7'!$B$7:$G$100,6,FALSE)),"",VLOOKUP($C146,'Ev 7'!$B$7:$G$100,6,FALSE))</f>
      </c>
      <c r="M146" s="11">
        <f>IF(ISNA(VLOOKUP($C146,'Ev 8'!$B$7:$G$100,6,FALSE)),"",VLOOKUP($C146,'Ev 8'!$B$7:$G$100,6,FALSE))</f>
      </c>
      <c r="N146" s="11">
        <f>IF(ISNA(VLOOKUP($C146,'Ev 9'!$B$7:$G$100,6,FALSE)),"",VLOOKUP($C146,'Ev 9'!$B$7:$G$100,6,FALSE))</f>
      </c>
      <c r="O146" s="11">
        <f>IF(ISNA(VLOOKUP($C146,'Ev 10'!$B$7:$G$100,6,FALSE)),"",VLOOKUP($C146,'Ev 10'!$B$7:$G$100,6,FALSE))</f>
      </c>
      <c r="P146" s="12">
        <f t="shared" si="37"/>
      </c>
      <c r="U146" s="3">
        <f t="shared" si="26"/>
      </c>
      <c r="V146" s="3">
        <f t="shared" si="27"/>
      </c>
      <c r="W146" s="3">
        <f t="shared" si="28"/>
      </c>
      <c r="X146" s="3">
        <f t="shared" si="29"/>
      </c>
      <c r="Y146" s="3">
        <f t="shared" si="30"/>
      </c>
      <c r="Z146" s="3">
        <f t="shared" si="31"/>
      </c>
      <c r="AA146" s="3">
        <f t="shared" si="32"/>
      </c>
      <c r="AB146" s="3">
        <f t="shared" si="33"/>
      </c>
      <c r="AC146" s="3">
        <f t="shared" si="34"/>
      </c>
      <c r="AD146" s="3">
        <f t="shared" si="35"/>
      </c>
    </row>
    <row r="147" spans="1:30" ht="12.75">
      <c r="A147" s="23"/>
      <c r="B147" s="24"/>
      <c r="C147" s="23"/>
      <c r="D147" s="70"/>
      <c r="E147" s="70"/>
      <c r="F147" s="11">
        <f>IF(ISNA(VLOOKUP($C147,'Ev 1'!$B$7:$G$100,6,FALSE)),"",VLOOKUP($C147,'Ev 1'!$B$7:$G$100,6,FALSE))</f>
      </c>
      <c r="G147" s="11">
        <f>IF(ISNA(VLOOKUP($C147,'Ev 2'!$B$7:$G$100,6,FALSE)),"",VLOOKUP($C147,'Ev 2'!$B$7:$G$100,6,FALSE))</f>
      </c>
      <c r="H147" s="11">
        <f>IF(ISNA(VLOOKUP($C147,'Ev 3'!$B$7:$G$100,6,FALSE)),"",VLOOKUP($C147,'Ev 3'!$B$7:$G$100,6,FALSE))</f>
      </c>
      <c r="I147" s="11">
        <f>IF(ISNA(VLOOKUP($C147,'Ev 4'!$B$7:$G$100,6,FALSE)),"",VLOOKUP($C147,'Ev 4'!$B$7:$G$100,6,FALSE))</f>
      </c>
      <c r="J147" s="11">
        <f>IF(ISNA(VLOOKUP($C147,'Ev 5'!$B$7:$G$100,6,FALSE)),"",VLOOKUP($C147,'Ev 5'!$B$7:$G$100,6,FALSE))</f>
      </c>
      <c r="K147" s="11">
        <f>IF(ISNA(VLOOKUP($C147,'Ev 6'!$B$7:$G$100,6,FALSE)),"",VLOOKUP($C147,'Ev 6'!$B$7:$G$100,6,FALSE))</f>
      </c>
      <c r="L147" s="11">
        <f>IF(ISNA(VLOOKUP($C147,'Ev 7'!$B$7:$G$100,6,FALSE)),"",VLOOKUP($C147,'Ev 7'!$B$7:$G$100,6,FALSE))</f>
      </c>
      <c r="M147" s="11">
        <f>IF(ISNA(VLOOKUP($C147,'Ev 8'!$B$7:$G$100,6,FALSE)),"",VLOOKUP($C147,'Ev 8'!$B$7:$G$100,6,FALSE))</f>
      </c>
      <c r="N147" s="11">
        <f>IF(ISNA(VLOOKUP($C147,'Ev 9'!$B$7:$G$100,6,FALSE)),"",VLOOKUP($C147,'Ev 9'!$B$7:$G$100,6,FALSE))</f>
      </c>
      <c r="O147" s="11">
        <f>IF(ISNA(VLOOKUP($C147,'Ev 10'!$B$7:$G$100,6,FALSE)),"",VLOOKUP($C147,'Ev 10'!$B$7:$G$100,6,FALSE))</f>
      </c>
      <c r="P147" s="12">
        <f t="shared" si="37"/>
      </c>
      <c r="U147" s="3">
        <f t="shared" si="26"/>
      </c>
      <c r="V147" s="3">
        <f t="shared" si="27"/>
      </c>
      <c r="W147" s="3">
        <f t="shared" si="28"/>
      </c>
      <c r="X147" s="3">
        <f t="shared" si="29"/>
      </c>
      <c r="Y147" s="3">
        <f t="shared" si="30"/>
      </c>
      <c r="Z147" s="3">
        <f t="shared" si="31"/>
      </c>
      <c r="AA147" s="3">
        <f t="shared" si="32"/>
      </c>
      <c r="AB147" s="3">
        <f t="shared" si="33"/>
      </c>
      <c r="AC147" s="3">
        <f t="shared" si="34"/>
      </c>
      <c r="AD147" s="3">
        <f t="shared" si="35"/>
      </c>
    </row>
    <row r="148" spans="1:30" ht="12.75">
      <c r="A148" s="23"/>
      <c r="B148" s="24"/>
      <c r="C148" s="23"/>
      <c r="D148" s="70"/>
      <c r="E148" s="70"/>
      <c r="F148" s="11">
        <f>IF(ISNA(VLOOKUP($C148,'Ev 1'!$B$7:$G$100,6,FALSE)),"",VLOOKUP($C148,'Ev 1'!$B$7:$G$100,6,FALSE))</f>
      </c>
      <c r="G148" s="11">
        <f>IF(ISNA(VLOOKUP($C148,'Ev 2'!$B$7:$G$100,6,FALSE)),"",VLOOKUP($C148,'Ev 2'!$B$7:$G$100,6,FALSE))</f>
      </c>
      <c r="H148" s="11">
        <f>IF(ISNA(VLOOKUP($C148,'Ev 3'!$B$7:$G$100,6,FALSE)),"",VLOOKUP($C148,'Ev 3'!$B$7:$G$100,6,FALSE))</f>
      </c>
      <c r="I148" s="11">
        <f>IF(ISNA(VLOOKUP($C148,'Ev 4'!$B$7:$G$100,6,FALSE)),"",VLOOKUP($C148,'Ev 4'!$B$7:$G$100,6,FALSE))</f>
      </c>
      <c r="J148" s="11">
        <f>IF(ISNA(VLOOKUP($C148,'Ev 5'!$B$7:$G$100,6,FALSE)),"",VLOOKUP($C148,'Ev 5'!$B$7:$G$100,6,FALSE))</f>
      </c>
      <c r="K148" s="11">
        <f>IF(ISNA(VLOOKUP($C148,'Ev 6'!$B$7:$G$100,6,FALSE)),"",VLOOKUP($C148,'Ev 6'!$B$7:$G$100,6,FALSE))</f>
      </c>
      <c r="L148" s="11">
        <f>IF(ISNA(VLOOKUP($C148,'Ev 7'!$B$7:$G$100,6,FALSE)),"",VLOOKUP($C148,'Ev 7'!$B$7:$G$100,6,FALSE))</f>
      </c>
      <c r="M148" s="11">
        <f>IF(ISNA(VLOOKUP($C148,'Ev 8'!$B$7:$G$100,6,FALSE)),"",VLOOKUP($C148,'Ev 8'!$B$7:$G$100,6,FALSE))</f>
      </c>
      <c r="N148" s="11">
        <f>IF(ISNA(VLOOKUP($C148,'Ev 9'!$B$7:$G$100,6,FALSE)),"",VLOOKUP($C148,'Ev 9'!$B$7:$G$100,6,FALSE))</f>
      </c>
      <c r="O148" s="11">
        <f>IF(ISNA(VLOOKUP($C148,'Ev 10'!$B$7:$G$100,6,FALSE)),"",VLOOKUP($C148,'Ev 10'!$B$7:$G$100,6,FALSE))</f>
      </c>
      <c r="P148" s="12">
        <f t="shared" si="37"/>
      </c>
      <c r="U148" s="3">
        <f t="shared" si="26"/>
      </c>
      <c r="V148" s="3">
        <f t="shared" si="27"/>
      </c>
      <c r="W148" s="3">
        <f t="shared" si="28"/>
      </c>
      <c r="X148" s="3">
        <f t="shared" si="29"/>
      </c>
      <c r="Y148" s="3">
        <f t="shared" si="30"/>
      </c>
      <c r="Z148" s="3">
        <f t="shared" si="31"/>
      </c>
      <c r="AA148" s="3">
        <f t="shared" si="32"/>
      </c>
      <c r="AB148" s="3">
        <f t="shared" si="33"/>
      </c>
      <c r="AC148" s="3">
        <f t="shared" si="34"/>
      </c>
      <c r="AD148" s="3">
        <f t="shared" si="35"/>
      </c>
    </row>
    <row r="149" spans="1:30" ht="12.75">
      <c r="A149" s="23"/>
      <c r="B149" s="24"/>
      <c r="C149" s="23"/>
      <c r="D149" s="70"/>
      <c r="E149" s="70"/>
      <c r="F149" s="11">
        <f>IF(ISNA(VLOOKUP($C149,'Ev 1'!$B$7:$G$100,6,FALSE)),"",VLOOKUP($C149,'Ev 1'!$B$7:$G$100,6,FALSE))</f>
      </c>
      <c r="G149" s="11">
        <f>IF(ISNA(VLOOKUP($C149,'Ev 2'!$B$7:$G$100,6,FALSE)),"",VLOOKUP($C149,'Ev 2'!$B$7:$G$100,6,FALSE))</f>
      </c>
      <c r="H149" s="11">
        <f>IF(ISNA(VLOOKUP($C149,'Ev 3'!$B$7:$G$100,6,FALSE)),"",VLOOKUP($C149,'Ev 3'!$B$7:$G$100,6,FALSE))</f>
      </c>
      <c r="I149" s="11">
        <f>IF(ISNA(VLOOKUP($C149,'Ev 4'!$B$7:$G$100,6,FALSE)),"",VLOOKUP($C149,'Ev 4'!$B$7:$G$100,6,FALSE))</f>
      </c>
      <c r="J149" s="11">
        <f>IF(ISNA(VLOOKUP($C149,'Ev 5'!$B$7:$G$100,6,FALSE)),"",VLOOKUP($C149,'Ev 5'!$B$7:$G$100,6,FALSE))</f>
      </c>
      <c r="K149" s="11">
        <f>IF(ISNA(VLOOKUP($C149,'Ev 6'!$B$7:$G$100,6,FALSE)),"",VLOOKUP($C149,'Ev 6'!$B$7:$G$100,6,FALSE))</f>
      </c>
      <c r="L149" s="11">
        <f>IF(ISNA(VLOOKUP($C149,'Ev 7'!$B$7:$G$100,6,FALSE)),"",VLOOKUP($C149,'Ev 7'!$B$7:$G$100,6,FALSE))</f>
      </c>
      <c r="M149" s="11">
        <f>IF(ISNA(VLOOKUP($C149,'Ev 8'!$B$7:$G$100,6,FALSE)),"",VLOOKUP($C149,'Ev 8'!$B$7:$G$100,6,FALSE))</f>
      </c>
      <c r="N149" s="11">
        <f>IF(ISNA(VLOOKUP($C149,'Ev 9'!$B$7:$G$100,6,FALSE)),"",VLOOKUP($C149,'Ev 9'!$B$7:$G$100,6,FALSE))</f>
      </c>
      <c r="O149" s="11">
        <f>IF(ISNA(VLOOKUP($C149,'Ev 10'!$B$7:$G$100,6,FALSE)),"",VLOOKUP($C149,'Ev 10'!$B$7:$G$100,6,FALSE))</f>
      </c>
      <c r="P149" s="12">
        <f t="shared" si="37"/>
      </c>
      <c r="U149" s="3">
        <f t="shared" si="26"/>
      </c>
      <c r="V149" s="3">
        <f t="shared" si="27"/>
      </c>
      <c r="W149" s="3">
        <f t="shared" si="28"/>
      </c>
      <c r="X149" s="3">
        <f t="shared" si="29"/>
      </c>
      <c r="Y149" s="3">
        <f t="shared" si="30"/>
      </c>
      <c r="Z149" s="3">
        <f t="shared" si="31"/>
      </c>
      <c r="AA149" s="3">
        <f t="shared" si="32"/>
      </c>
      <c r="AB149" s="3">
        <f t="shared" si="33"/>
      </c>
      <c r="AC149" s="3">
        <f t="shared" si="34"/>
      </c>
      <c r="AD149" s="3">
        <f t="shared" si="35"/>
      </c>
    </row>
    <row r="150" spans="1:30" ht="12.75">
      <c r="A150" s="23"/>
      <c r="B150" s="24"/>
      <c r="C150" s="23"/>
      <c r="D150" s="70"/>
      <c r="E150" s="70"/>
      <c r="F150" s="11">
        <f>IF(ISNA(VLOOKUP($C150,'Ev 1'!$B$7:$G$100,6,FALSE)),"",VLOOKUP($C150,'Ev 1'!$B$7:$G$100,6,FALSE))</f>
      </c>
      <c r="G150" s="11">
        <f>IF(ISNA(VLOOKUP($C150,'Ev 2'!$B$7:$G$100,6,FALSE)),"",VLOOKUP($C150,'Ev 2'!$B$7:$G$100,6,FALSE))</f>
      </c>
      <c r="H150" s="11">
        <f>IF(ISNA(VLOOKUP($C150,'Ev 3'!$B$7:$G$100,6,FALSE)),"",VLOOKUP($C150,'Ev 3'!$B$7:$G$100,6,FALSE))</f>
      </c>
      <c r="I150" s="11">
        <f>IF(ISNA(VLOOKUP($C150,'Ev 4'!$B$7:$G$100,6,FALSE)),"",VLOOKUP($C150,'Ev 4'!$B$7:$G$100,6,FALSE))</f>
      </c>
      <c r="J150" s="11">
        <f>IF(ISNA(VLOOKUP($C150,'Ev 5'!$B$7:$G$100,6,FALSE)),"",VLOOKUP($C150,'Ev 5'!$B$7:$G$100,6,FALSE))</f>
      </c>
      <c r="K150" s="11">
        <f>IF(ISNA(VLOOKUP($C150,'Ev 6'!$B$7:$G$100,6,FALSE)),"",VLOOKUP($C150,'Ev 6'!$B$7:$G$100,6,FALSE))</f>
      </c>
      <c r="L150" s="11">
        <f>IF(ISNA(VLOOKUP($C150,'Ev 7'!$B$7:$G$100,6,FALSE)),"",VLOOKUP($C150,'Ev 7'!$B$7:$G$100,6,FALSE))</f>
      </c>
      <c r="M150" s="11">
        <f>IF(ISNA(VLOOKUP($C150,'Ev 8'!$B$7:$G$100,6,FALSE)),"",VLOOKUP($C150,'Ev 8'!$B$7:$G$100,6,FALSE))</f>
      </c>
      <c r="N150" s="11">
        <f>IF(ISNA(VLOOKUP($C150,'Ev 9'!$B$7:$G$100,6,FALSE)),"",VLOOKUP($C150,'Ev 9'!$B$7:$G$100,6,FALSE))</f>
      </c>
      <c r="O150" s="11">
        <f>IF(ISNA(VLOOKUP($C150,'Ev 10'!$B$7:$G$100,6,FALSE)),"",VLOOKUP($C150,'Ev 10'!$B$7:$G$100,6,FALSE))</f>
      </c>
      <c r="P150" s="12">
        <f t="shared" si="37"/>
      </c>
      <c r="U150" s="3">
        <f t="shared" si="26"/>
      </c>
      <c r="V150" s="3">
        <f t="shared" si="27"/>
      </c>
      <c r="W150" s="3">
        <f t="shared" si="28"/>
      </c>
      <c r="X150" s="3">
        <f t="shared" si="29"/>
      </c>
      <c r="Y150" s="3">
        <f t="shared" si="30"/>
      </c>
      <c r="Z150" s="3">
        <f t="shared" si="31"/>
      </c>
      <c r="AA150" s="3">
        <f t="shared" si="32"/>
      </c>
      <c r="AB150" s="3">
        <f t="shared" si="33"/>
      </c>
      <c r="AC150" s="3">
        <f t="shared" si="34"/>
      </c>
      <c r="AD150" s="3">
        <f t="shared" si="35"/>
      </c>
    </row>
    <row r="151" spans="1:30" ht="13.5" thickBot="1">
      <c r="A151" s="25"/>
      <c r="B151" s="26"/>
      <c r="C151" s="25" t="s">
        <v>55</v>
      </c>
      <c r="D151" s="75"/>
      <c r="E151" s="75"/>
      <c r="F151" s="11">
        <f>IF(ISNA(VLOOKUP($C151,'Ev 1'!$B$7:$G$100,6,FALSE)),"",VLOOKUP($C151,'Ev 1'!$B$7:$G$100,6,FALSE))</f>
      </c>
      <c r="G151" s="11">
        <f>IF(ISNA(VLOOKUP($C151,'Ev 2'!$B$7:$G$100,6,FALSE)),"",VLOOKUP($C151,'Ev 2'!$B$7:$G$100,6,FALSE))</f>
      </c>
      <c r="H151" s="11">
        <f>IF(ISNA(VLOOKUP($C151,'Ev 3'!$B$7:$G$100,6,FALSE)),"",VLOOKUP($C151,'Ev 3'!$B$7:$G$100,6,FALSE))</f>
      </c>
      <c r="I151" s="11">
        <f>IF(ISNA(VLOOKUP($C151,'Ev 4'!$B$7:$G$100,6,FALSE)),"",VLOOKUP($C151,'Ev 4'!$B$7:$G$100,6,FALSE))</f>
      </c>
      <c r="J151" s="11">
        <f>IF(ISNA(VLOOKUP($C151,'Ev 5'!$B$7:$G$100,6,FALSE)),"",VLOOKUP($C151,'Ev 5'!$B$7:$G$100,6,FALSE))</f>
      </c>
      <c r="K151" s="11">
        <f>IF(ISNA(VLOOKUP($C151,'Ev 6'!$B$7:$G$100,6,FALSE)),"",VLOOKUP($C151,'Ev 6'!$B$7:$G$100,6,FALSE))</f>
      </c>
      <c r="L151" s="11">
        <f>IF(ISNA(VLOOKUP($C151,'Ev 7'!$B$7:$G$100,6,FALSE)),"",VLOOKUP($C151,'Ev 7'!$B$7:$G$100,6,FALSE))</f>
      </c>
      <c r="M151" s="11">
        <f>IF(ISNA(VLOOKUP($C151,'Ev 8'!$B$7:$G$100,6,FALSE)),"",VLOOKUP($C151,'Ev 8'!$B$7:$G$100,6,FALSE))</f>
      </c>
      <c r="N151" s="11">
        <f>IF(ISNA(VLOOKUP($C151,'Ev 9'!$B$7:$G$100,6,FALSE)),"",VLOOKUP($C151,'Ev 9'!$B$7:$G$100,6,FALSE))</f>
      </c>
      <c r="O151" s="11">
        <f>IF(ISNA(VLOOKUP($C151,'Ev 10'!$B$7:$G$100,6,FALSE)),"",VLOOKUP($C151,'Ev 10'!$B$7:$G$100,6,FALSE))</f>
      </c>
      <c r="P151" s="12">
        <f t="shared" si="37"/>
        <v>0</v>
      </c>
      <c r="U151" s="3">
        <f t="shared" si="26"/>
      </c>
      <c r="V151" s="3">
        <f t="shared" si="27"/>
      </c>
      <c r="W151" s="3">
        <f t="shared" si="28"/>
      </c>
      <c r="X151" s="3">
        <f t="shared" si="29"/>
      </c>
      <c r="Y151" s="3">
        <f t="shared" si="30"/>
      </c>
      <c r="Z151" s="3">
        <f t="shared" si="31"/>
      </c>
      <c r="AA151" s="3">
        <f t="shared" si="32"/>
      </c>
      <c r="AB151" s="3">
        <f t="shared" si="33"/>
      </c>
      <c r="AC151" s="3">
        <f t="shared" si="34"/>
      </c>
      <c r="AD151" s="3">
        <f t="shared" si="35"/>
      </c>
    </row>
    <row r="152" spans="2:30" ht="13.5" thickTop="1">
      <c r="B152" s="1"/>
      <c r="F152" s="8">
        <f>IF(ISNA(VLOOKUP($C152,'Ev 1'!$B$7:$G$100,5,FALSE)),"",VLOOKUP($C152,'Ev 1'!$B$7:$G$100,5,FALSE))</f>
      </c>
      <c r="G152" s="8">
        <f>IF(ISNA(VLOOKUP($C152,'Ev 2'!$B$7:$F$100,5,FALSE)),"",VLOOKUP($C152,'Ev 2'!$B$7:$F$100,5,FALSE))</f>
      </c>
      <c r="H152" s="8">
        <f>IF(ISNA(VLOOKUP($C152,'Ev 3'!$B$7:$E$100,5,FALSE)),"",VLOOKUP($C152,'Ev 3'!$B$7:$E$100,5,FALSE))</f>
      </c>
      <c r="I152" s="8">
        <f>IF(ISNA(VLOOKUP($C152,'Ev 4'!$B$7:$E$100,5,FALSE)),"",VLOOKUP($C152,'Ev 4'!$B$7:$E$100,5,FALSE))</f>
      </c>
      <c r="J152" s="8">
        <f>IF(ISNA(VLOOKUP($C152,'Ev 5'!$B$7:$F$100,5,FALSE)),"",VLOOKUP($C152,'Ev 5'!$B$7:$F$100,5,FALSE))</f>
      </c>
      <c r="K152" s="8">
        <f>IF(ISNA(VLOOKUP($C152,'Ev 6'!$B$7:$F$100,5,FALSE)),"",VLOOKUP($C152,'Ev 6'!$B$7:$F$100,5,FALSE))</f>
      </c>
      <c r="L152" s="8">
        <f>IF(ISNA(VLOOKUP($C152,'Ev 7'!$B$7:$E$100,5,FALSE)),"",VLOOKUP($C152,'Ev 7'!$B$7:$E$100,5,FALSE))</f>
      </c>
      <c r="M152" s="8">
        <f>IF(ISNA(VLOOKUP($C152,'Ev 8'!$B$7:$F$100,5,FALSE)),"",VLOOKUP($C152,'Ev 8'!$B$7:$F$100,5,FALSE))</f>
      </c>
      <c r="N152" s="8">
        <f>IF(ISNA(VLOOKUP($C152,'Ev 9'!$B$7:$E$100,5,FALSE)),"",VLOOKUP($C152,'Ev 9'!$B$7:$E$100,5,FALSE))</f>
      </c>
      <c r="O152" s="8">
        <f>IF(ISNA(VLOOKUP($C152,'Ev 10'!$B$7:$E$100,5,FALSE)),"",VLOOKUP($C152,'Ev 10'!$B$7:$E$100,5,FALSE))</f>
      </c>
      <c r="P152" s="9">
        <f>IF(E146=1,(U152),IF(E146=2,SUM(U152:V152),IF(E146=3,SUM(U152:W152),IF(E146=4,SUM(U152:X152),IF(E146=5,SUM(U152:Y152),"")))))</f>
      </c>
      <c r="U152" s="3">
        <f t="shared" si="26"/>
      </c>
      <c r="V152" s="3">
        <f t="shared" si="27"/>
      </c>
      <c r="W152" s="3">
        <f t="shared" si="28"/>
      </c>
      <c r="X152" s="3">
        <f t="shared" si="29"/>
      </c>
      <c r="Y152" s="3">
        <f t="shared" si="30"/>
      </c>
      <c r="Z152" s="3">
        <f t="shared" si="31"/>
      </c>
      <c r="AA152" s="3">
        <f t="shared" si="32"/>
      </c>
      <c r="AB152" s="3">
        <f t="shared" si="33"/>
      </c>
      <c r="AC152" s="3">
        <f t="shared" si="34"/>
      </c>
      <c r="AD152" s="3">
        <f t="shared" si="35"/>
      </c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  <row r="843" ht="12.75">
      <c r="B843" s="1"/>
    </row>
    <row r="844" ht="12.75">
      <c r="B844" s="1"/>
    </row>
    <row r="845" ht="12.75">
      <c r="B845" s="1"/>
    </row>
    <row r="846" ht="12.75">
      <c r="B846" s="1"/>
    </row>
    <row r="847" ht="12.75">
      <c r="B847" s="1"/>
    </row>
    <row r="848" ht="12.75">
      <c r="B848" s="1"/>
    </row>
    <row r="849" ht="12.75">
      <c r="B849" s="1"/>
    </row>
    <row r="850" ht="12.75">
      <c r="B850" s="1"/>
    </row>
    <row r="851" ht="12.75">
      <c r="B851" s="1"/>
    </row>
    <row r="852" ht="12.75">
      <c r="B852" s="1"/>
    </row>
    <row r="853" ht="12.75">
      <c r="B853" s="1"/>
    </row>
    <row r="854" ht="12.75">
      <c r="B854" s="1"/>
    </row>
    <row r="855" ht="12.75">
      <c r="B855" s="1"/>
    </row>
    <row r="856" ht="12.75">
      <c r="B856" s="1"/>
    </row>
    <row r="857" ht="12.75">
      <c r="B857" s="1"/>
    </row>
    <row r="858" ht="12.75">
      <c r="B858" s="1"/>
    </row>
    <row r="859" ht="12.75">
      <c r="B859" s="1"/>
    </row>
    <row r="860" ht="12.75">
      <c r="B860" s="1"/>
    </row>
    <row r="861" ht="12.75">
      <c r="B861" s="1"/>
    </row>
    <row r="862" ht="12.75">
      <c r="B862" s="1"/>
    </row>
    <row r="863" ht="12.75">
      <c r="B863" s="1"/>
    </row>
    <row r="864" ht="12.75">
      <c r="B864" s="1"/>
    </row>
    <row r="865" ht="12.75">
      <c r="B865" s="1"/>
    </row>
    <row r="866" ht="12.75">
      <c r="B866" s="1"/>
    </row>
    <row r="867" ht="12.75">
      <c r="B867" s="1"/>
    </row>
    <row r="868" ht="12.75">
      <c r="B868" s="1"/>
    </row>
    <row r="869" ht="12.75">
      <c r="B869" s="1"/>
    </row>
    <row r="870" ht="12.75">
      <c r="B870" s="1"/>
    </row>
    <row r="871" ht="12.75">
      <c r="B871" s="1"/>
    </row>
    <row r="872" ht="12.75">
      <c r="B872" s="1"/>
    </row>
    <row r="873" ht="12.75">
      <c r="B873" s="1"/>
    </row>
    <row r="874" ht="12.75">
      <c r="B874" s="1"/>
    </row>
    <row r="875" ht="12.75">
      <c r="B875" s="1"/>
    </row>
    <row r="876" ht="12.75">
      <c r="B876" s="1"/>
    </row>
    <row r="877" ht="12.75">
      <c r="B877" s="1"/>
    </row>
    <row r="878" ht="12.75">
      <c r="B878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83" ht="12.75">
      <c r="B883" s="1"/>
    </row>
    <row r="884" ht="12.75">
      <c r="B884" s="1"/>
    </row>
    <row r="885" ht="12.75">
      <c r="B885" s="1"/>
    </row>
    <row r="886" ht="12.75">
      <c r="B886" s="1"/>
    </row>
    <row r="887" ht="12.75">
      <c r="B887" s="1"/>
    </row>
    <row r="888" ht="12.75">
      <c r="B888" s="1"/>
    </row>
    <row r="889" ht="12.75">
      <c r="B889" s="1"/>
    </row>
    <row r="890" ht="12.75">
      <c r="B890" s="1"/>
    </row>
    <row r="891" ht="12.75">
      <c r="B891" s="1"/>
    </row>
    <row r="892" ht="12.75">
      <c r="B892" s="1"/>
    </row>
    <row r="893" ht="12.75">
      <c r="B893" s="1"/>
    </row>
    <row r="894" ht="12.75">
      <c r="B894" s="1"/>
    </row>
    <row r="895" ht="12.75">
      <c r="B895" s="1"/>
    </row>
    <row r="896" ht="12.75">
      <c r="B896" s="1"/>
    </row>
    <row r="897" ht="12.75">
      <c r="B897" s="1"/>
    </row>
    <row r="898" ht="12.75">
      <c r="B898" s="1"/>
    </row>
    <row r="899" ht="12.75">
      <c r="B899" s="1"/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ht="12.75">
      <c r="B914" s="1"/>
    </row>
    <row r="915" ht="12.75">
      <c r="B915" s="1"/>
    </row>
    <row r="916" ht="12.75">
      <c r="B916" s="1"/>
    </row>
    <row r="917" ht="12.75">
      <c r="B917" s="1"/>
    </row>
    <row r="918" ht="12.75">
      <c r="B918" s="1"/>
    </row>
    <row r="919" ht="12.75">
      <c r="B919" s="1"/>
    </row>
    <row r="920" ht="12.75">
      <c r="B920" s="1"/>
    </row>
    <row r="921" ht="12.75">
      <c r="B921" s="1"/>
    </row>
    <row r="922" ht="12.75">
      <c r="B922" s="1"/>
    </row>
    <row r="923" ht="12.75">
      <c r="B923" s="1"/>
    </row>
    <row r="924" ht="12.75">
      <c r="B924" s="1"/>
    </row>
    <row r="925" ht="12.75">
      <c r="B925" s="1"/>
    </row>
    <row r="926" ht="12.75">
      <c r="B926" s="1"/>
    </row>
    <row r="927" ht="12.75">
      <c r="B927" s="1"/>
    </row>
    <row r="928" ht="12.75">
      <c r="B928" s="1"/>
    </row>
    <row r="929" ht="12.75">
      <c r="B929" s="1"/>
    </row>
    <row r="930" ht="12.75">
      <c r="B930" s="1"/>
    </row>
    <row r="931" ht="12.75">
      <c r="B931" s="1"/>
    </row>
    <row r="932" ht="12.75">
      <c r="B932" s="1"/>
    </row>
    <row r="933" ht="12.75">
      <c r="B933" s="1"/>
    </row>
    <row r="934" ht="12.75">
      <c r="B934" s="1"/>
    </row>
    <row r="935" ht="12.75">
      <c r="B935" s="1"/>
    </row>
    <row r="936" ht="12.75">
      <c r="B936" s="1"/>
    </row>
    <row r="937" ht="12.75">
      <c r="B937" s="1"/>
    </row>
    <row r="938" ht="12.75">
      <c r="B938" s="1"/>
    </row>
    <row r="939" ht="12.75">
      <c r="B939" s="1"/>
    </row>
    <row r="940" ht="12.75">
      <c r="B940" s="1"/>
    </row>
    <row r="941" ht="12.75">
      <c r="B941" s="1"/>
    </row>
    <row r="942" ht="12.75">
      <c r="B942" s="1"/>
    </row>
    <row r="943" ht="12.75">
      <c r="B943" s="1"/>
    </row>
    <row r="944" ht="12.75">
      <c r="B944" s="1"/>
    </row>
    <row r="945" ht="12.75">
      <c r="B945" s="1"/>
    </row>
    <row r="946" ht="12.75">
      <c r="B946" s="1"/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ht="12.75">
      <c r="B961" s="1"/>
    </row>
    <row r="962" ht="12.75">
      <c r="B962" s="1"/>
    </row>
    <row r="963" ht="12.75">
      <c r="B963" s="1"/>
    </row>
    <row r="964" ht="12.75">
      <c r="B964" s="1"/>
    </row>
    <row r="965" ht="12.75">
      <c r="B965" s="1"/>
    </row>
    <row r="966" ht="12.75">
      <c r="B966" s="1"/>
    </row>
    <row r="967" ht="12.75">
      <c r="B967" s="1"/>
    </row>
    <row r="968" ht="12.75">
      <c r="B968" s="1"/>
    </row>
    <row r="969" ht="12.75">
      <c r="B969" s="1"/>
    </row>
    <row r="970" ht="12.75">
      <c r="B970" s="1"/>
    </row>
    <row r="971" ht="12.75">
      <c r="B971" s="1"/>
    </row>
    <row r="972" ht="12.75">
      <c r="B972" s="1"/>
    </row>
    <row r="973" ht="12.75">
      <c r="B973" s="1"/>
    </row>
    <row r="974" ht="12.75">
      <c r="B974" s="1"/>
    </row>
    <row r="975" ht="12.75">
      <c r="B975" s="1"/>
    </row>
    <row r="976" ht="12.75">
      <c r="B976" s="1"/>
    </row>
    <row r="977" ht="12.75">
      <c r="B977" s="1"/>
    </row>
    <row r="978" ht="12.75">
      <c r="B978" s="1"/>
    </row>
    <row r="979" ht="12.75">
      <c r="B979" s="1"/>
    </row>
    <row r="980" ht="12.75">
      <c r="B980" s="1"/>
    </row>
    <row r="981" ht="12.75">
      <c r="B981" s="1"/>
    </row>
    <row r="982" ht="12.75">
      <c r="B982" s="1"/>
    </row>
    <row r="983" ht="12.75">
      <c r="B983" s="1"/>
    </row>
    <row r="984" ht="12.75">
      <c r="B984" s="1"/>
    </row>
    <row r="985" ht="12.75">
      <c r="B985" s="1"/>
    </row>
    <row r="986" ht="12.75">
      <c r="B986" s="1"/>
    </row>
    <row r="987" ht="12.75">
      <c r="B987" s="1"/>
    </row>
    <row r="988" ht="12.75">
      <c r="B988" s="1"/>
    </row>
    <row r="989" ht="12.75">
      <c r="B989" s="1"/>
    </row>
    <row r="990" ht="12.75">
      <c r="B990" s="1"/>
    </row>
    <row r="991" ht="12.75">
      <c r="B991" s="1"/>
    </row>
    <row r="992" ht="12.75">
      <c r="B992" s="1"/>
    </row>
    <row r="993" ht="12.75">
      <c r="B993" s="1"/>
    </row>
    <row r="994" ht="12.75">
      <c r="B994" s="1"/>
    </row>
    <row r="995" ht="12.75">
      <c r="B995" s="1"/>
    </row>
    <row r="996" ht="12.75">
      <c r="B996" s="1"/>
    </row>
    <row r="997" ht="12.75">
      <c r="B997" s="1"/>
    </row>
    <row r="998" ht="12.75">
      <c r="B998" s="1"/>
    </row>
    <row r="999" ht="12.75">
      <c r="B999" s="1"/>
    </row>
    <row r="1000" ht="12.75">
      <c r="B1000" s="1"/>
    </row>
    <row r="1001" ht="12.75">
      <c r="B1001" s="1"/>
    </row>
    <row r="1002" ht="12.75">
      <c r="B1002" s="1"/>
    </row>
    <row r="1003" ht="12.75">
      <c r="B1003" s="1"/>
    </row>
    <row r="1004" ht="12.75">
      <c r="B1004" s="1"/>
    </row>
    <row r="1005" ht="12.75">
      <c r="B1005" s="1"/>
    </row>
    <row r="1006" ht="12.75">
      <c r="B1006" s="1"/>
    </row>
    <row r="1007" ht="12.75">
      <c r="B1007" s="1"/>
    </row>
    <row r="1008" ht="12.75">
      <c r="B1008" s="1"/>
    </row>
    <row r="1009" ht="12.75">
      <c r="B1009" s="1"/>
    </row>
    <row r="1010" ht="12.75">
      <c r="B1010" s="1"/>
    </row>
    <row r="1011" ht="12.75">
      <c r="B1011" s="1"/>
    </row>
    <row r="1012" ht="12.75">
      <c r="B1012" s="1"/>
    </row>
    <row r="1013" ht="12.75">
      <c r="B1013" s="1"/>
    </row>
    <row r="1014" ht="12.75">
      <c r="B1014" s="1"/>
    </row>
    <row r="1015" ht="12.75">
      <c r="B1015" s="1"/>
    </row>
    <row r="1016" ht="12.75">
      <c r="B1016" s="1"/>
    </row>
    <row r="1017" ht="12.75">
      <c r="B1017" s="1"/>
    </row>
    <row r="1018" ht="12.75">
      <c r="B1018" s="1"/>
    </row>
    <row r="1019" ht="12.75">
      <c r="B1019" s="1"/>
    </row>
    <row r="1020" ht="12.75">
      <c r="B1020" s="1"/>
    </row>
    <row r="1021" ht="12.75">
      <c r="B1021" s="1"/>
    </row>
    <row r="1022" ht="12.75">
      <c r="B1022" s="1"/>
    </row>
    <row r="1023" ht="12.75">
      <c r="B1023" s="1"/>
    </row>
    <row r="1024" ht="12.75">
      <c r="B1024" s="1"/>
    </row>
    <row r="1025" ht="12.75">
      <c r="B1025" s="1"/>
    </row>
    <row r="1026" ht="12.75">
      <c r="B1026" s="1"/>
    </row>
    <row r="1027" ht="12.75">
      <c r="B1027" s="1"/>
    </row>
    <row r="1028" ht="12.75">
      <c r="B1028" s="1"/>
    </row>
    <row r="1029" ht="12.75">
      <c r="B1029" s="1"/>
    </row>
    <row r="1030" ht="12.75">
      <c r="B1030" s="1"/>
    </row>
    <row r="1031" ht="12.75">
      <c r="B1031" s="1"/>
    </row>
    <row r="1032" ht="12.75">
      <c r="B1032" s="1"/>
    </row>
    <row r="1033" ht="12.75">
      <c r="B1033" s="1"/>
    </row>
    <row r="1034" ht="12.75">
      <c r="B1034" s="1"/>
    </row>
    <row r="1035" ht="12.75">
      <c r="B1035" s="1"/>
    </row>
    <row r="1036" ht="12.75">
      <c r="B1036" s="1"/>
    </row>
    <row r="1037" ht="12.75">
      <c r="B1037" s="1"/>
    </row>
    <row r="1038" ht="12.75">
      <c r="B1038" s="1"/>
    </row>
    <row r="1039" ht="12.75">
      <c r="B1039" s="1"/>
    </row>
    <row r="1040" ht="12.75">
      <c r="B1040" s="1"/>
    </row>
    <row r="1041" ht="12.75">
      <c r="B1041" s="1"/>
    </row>
    <row r="1042" ht="12.75">
      <c r="B1042" s="1"/>
    </row>
    <row r="1043" ht="12.75">
      <c r="B1043" s="1"/>
    </row>
    <row r="1044" ht="12.75">
      <c r="B1044" s="1"/>
    </row>
    <row r="1045" ht="12.75">
      <c r="B1045" s="1"/>
    </row>
    <row r="1046" ht="12.75">
      <c r="B1046" s="1"/>
    </row>
    <row r="1047" ht="12.75">
      <c r="B1047" s="1"/>
    </row>
    <row r="1048" ht="12.75">
      <c r="B1048" s="1"/>
    </row>
    <row r="1049" ht="12.75">
      <c r="B1049" s="1"/>
    </row>
    <row r="1050" ht="12.75">
      <c r="B1050" s="1"/>
    </row>
    <row r="1051" ht="12.75">
      <c r="B1051" s="1"/>
    </row>
    <row r="1052" ht="12.75">
      <c r="B1052" s="1"/>
    </row>
    <row r="1053" ht="12.75">
      <c r="B1053" s="1"/>
    </row>
    <row r="1054" ht="12.75">
      <c r="B1054" s="1"/>
    </row>
    <row r="1055" ht="12.75">
      <c r="B1055" s="1"/>
    </row>
    <row r="1056" ht="12.75">
      <c r="B1056" s="1"/>
    </row>
    <row r="1057" ht="12.75">
      <c r="B1057" s="1"/>
    </row>
    <row r="1058" ht="12.75">
      <c r="B1058" s="1"/>
    </row>
    <row r="1059" ht="12.75">
      <c r="B1059" s="1"/>
    </row>
    <row r="1060" ht="12.75">
      <c r="B1060" s="1"/>
    </row>
    <row r="1061" ht="12.75">
      <c r="B1061" s="1"/>
    </row>
    <row r="1062" ht="12.75">
      <c r="B1062" s="1"/>
    </row>
    <row r="1063" ht="12.75">
      <c r="B1063" s="1"/>
    </row>
    <row r="1064" ht="12.75">
      <c r="B1064" s="1"/>
    </row>
    <row r="1065" ht="12.75">
      <c r="B1065" s="1"/>
    </row>
    <row r="1066" ht="12.75">
      <c r="B1066" s="1"/>
    </row>
    <row r="1067" ht="12.75">
      <c r="B1067" s="1"/>
    </row>
    <row r="1068" ht="12.75">
      <c r="B1068" s="1"/>
    </row>
    <row r="1069" ht="12.75">
      <c r="B1069" s="1"/>
    </row>
    <row r="1070" ht="12.75">
      <c r="B1070" s="1"/>
    </row>
    <row r="1071" ht="12.75">
      <c r="B1071" s="1"/>
    </row>
    <row r="1072" ht="12.75">
      <c r="B1072" s="1"/>
    </row>
  </sheetData>
  <sheetProtection/>
  <mergeCells count="2">
    <mergeCell ref="A1:P1"/>
    <mergeCell ref="F7:O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57421875" style="38" customWidth="1"/>
    <col min="2" max="2" width="28.140625" style="38" customWidth="1"/>
    <col min="3" max="4" width="9.140625" style="38" customWidth="1"/>
    <col min="5" max="5" width="12.28125" style="38" customWidth="1"/>
    <col min="6" max="7" width="9.140625" style="38" customWidth="1"/>
    <col min="8" max="8" width="7.140625" style="38" customWidth="1"/>
    <col min="9" max="16384" width="9.140625" style="38" customWidth="1"/>
  </cols>
  <sheetData>
    <row r="1" spans="1:8" ht="45" customHeight="1">
      <c r="A1" s="93" t="str">
        <f>Title!A1</f>
        <v>Kent Orienteering League 2008/9 - Middle Distance Competition           Light Green</v>
      </c>
      <c r="B1" s="93"/>
      <c r="C1" s="93"/>
      <c r="D1" s="93"/>
      <c r="E1" s="93"/>
      <c r="F1" s="93"/>
      <c r="G1" s="93"/>
      <c r="H1" s="93"/>
    </row>
    <row r="3" spans="1:2" ht="12.75">
      <c r="A3" s="5"/>
      <c r="B3" s="6" t="s">
        <v>4</v>
      </c>
    </row>
    <row r="4" spans="1:2" ht="12.75">
      <c r="A4" s="39" t="s">
        <v>40</v>
      </c>
      <c r="B4" s="61">
        <v>39704</v>
      </c>
    </row>
    <row r="5" spans="1:2" ht="12.75">
      <c r="A5" s="39" t="s">
        <v>5</v>
      </c>
      <c r="B5" s="23" t="s">
        <v>57</v>
      </c>
    </row>
    <row r="6" spans="1:2" ht="12.75">
      <c r="A6" s="39" t="s">
        <v>7</v>
      </c>
      <c r="B6" s="23" t="s">
        <v>58</v>
      </c>
    </row>
    <row r="7" spans="1:8" ht="12.75">
      <c r="A7" s="39" t="s">
        <v>6</v>
      </c>
      <c r="B7" s="23" t="s">
        <v>139</v>
      </c>
      <c r="E7" s="38" t="s">
        <v>39</v>
      </c>
      <c r="G7" s="2">
        <v>100</v>
      </c>
      <c r="H7" s="40" t="str">
        <f>IF(B7=0,"",(IF(ISNA(VLOOKUP(B7,League!$C$10:$C$162,1,FALSE)),"New","-")))</f>
        <v>-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37</v>
      </c>
      <c r="G9" s="10" t="s">
        <v>36</v>
      </c>
      <c r="H9" s="10" t="s">
        <v>38</v>
      </c>
    </row>
    <row r="10" spans="1:8" ht="13.5" thickTop="1">
      <c r="A10" s="41">
        <v>1</v>
      </c>
      <c r="B10" s="28" t="s">
        <v>59</v>
      </c>
      <c r="C10" s="27" t="s">
        <v>60</v>
      </c>
      <c r="D10" s="29" t="s">
        <v>61</v>
      </c>
      <c r="E10" s="30">
        <v>1.2013888888888888</v>
      </c>
      <c r="F10" s="31"/>
      <c r="G10" s="42">
        <f>IF(ISBLANK(F10),IF(ISBLANK(E10)," ",E$10/E10*100),0)</f>
        <v>100</v>
      </c>
      <c r="H10" s="43" t="str">
        <f>IF(B10=0,"",(IF(ISNA(VLOOKUP(B10,League!$C$10:$C$162,1,FALSE)),"New","-")))</f>
        <v>-</v>
      </c>
    </row>
    <row r="11" spans="1:8" ht="12.75">
      <c r="A11" s="44">
        <v>2</v>
      </c>
      <c r="B11" s="32" t="s">
        <v>62</v>
      </c>
      <c r="C11" s="24" t="s">
        <v>63</v>
      </c>
      <c r="D11" s="33" t="s">
        <v>61</v>
      </c>
      <c r="E11" s="34">
        <v>1.2270833333333333</v>
      </c>
      <c r="F11" s="35"/>
      <c r="G11" s="47">
        <f aca="true" t="shared" si="0" ref="G11:G74">IF(ISBLANK(F11),IF(ISBLANK(E11)," ",E$10/E11*100),0)</f>
        <v>97.90605546123373</v>
      </c>
      <c r="H11" s="48" t="str">
        <f>IF(B11=0,"",(IF(ISNA(VLOOKUP(B11,League!$C$10:$C$162,1,FALSE)),"New","-")))</f>
        <v>-</v>
      </c>
    </row>
    <row r="12" spans="1:8" ht="12.75">
      <c r="A12" s="44">
        <v>3</v>
      </c>
      <c r="B12" s="32" t="s">
        <v>64</v>
      </c>
      <c r="C12" s="24" t="s">
        <v>65</v>
      </c>
      <c r="D12" s="33" t="s">
        <v>66</v>
      </c>
      <c r="E12" s="34">
        <v>1.3451388888888889</v>
      </c>
      <c r="F12" s="35"/>
      <c r="G12" s="47">
        <f t="shared" si="0"/>
        <v>89.31337119256581</v>
      </c>
      <c r="H12" s="48" t="str">
        <f>IF(B12=0,"",(IF(ISNA(VLOOKUP(B12,League!$C$10:$C$162,1,FALSE)),"New","-")))</f>
        <v>-</v>
      </c>
    </row>
    <row r="13" spans="1:8" ht="12.75">
      <c r="A13" s="44">
        <v>4</v>
      </c>
      <c r="B13" s="32" t="s">
        <v>67</v>
      </c>
      <c r="C13" s="24" t="s">
        <v>68</v>
      </c>
      <c r="D13" s="33" t="s">
        <v>66</v>
      </c>
      <c r="E13" s="34">
        <v>1.5104166666666667</v>
      </c>
      <c r="F13" s="35"/>
      <c r="G13" s="47">
        <f t="shared" si="0"/>
        <v>79.54022988505747</v>
      </c>
      <c r="H13" s="48" t="str">
        <f>IF(B13=0,"",(IF(ISNA(VLOOKUP(B13,League!$C$10:$C$162,1,FALSE)),"New","-")))</f>
        <v>-</v>
      </c>
    </row>
    <row r="14" spans="1:8" ht="12.75">
      <c r="A14" s="44">
        <v>5</v>
      </c>
      <c r="B14" s="32" t="s">
        <v>69</v>
      </c>
      <c r="C14" s="24" t="s">
        <v>70</v>
      </c>
      <c r="D14" s="33" t="s">
        <v>61</v>
      </c>
      <c r="E14" s="34">
        <v>1.517361111111111</v>
      </c>
      <c r="F14" s="35"/>
      <c r="G14" s="47">
        <f t="shared" si="0"/>
        <v>79.17620137299771</v>
      </c>
      <c r="H14" s="48" t="str">
        <f>IF(B14=0,"",(IF(ISNA(VLOOKUP(B14,League!$C$10:$C$162,1,FALSE)),"New","-")))</f>
        <v>-</v>
      </c>
    </row>
    <row r="15" spans="1:8" ht="12.75">
      <c r="A15" s="44">
        <v>6</v>
      </c>
      <c r="B15" s="32" t="s">
        <v>71</v>
      </c>
      <c r="C15" s="24" t="s">
        <v>68</v>
      </c>
      <c r="D15" s="33" t="s">
        <v>72</v>
      </c>
      <c r="E15" s="34">
        <v>1.5409722222222222</v>
      </c>
      <c r="F15" s="35"/>
      <c r="G15" s="47">
        <f t="shared" si="0"/>
        <v>77.9630464173051</v>
      </c>
      <c r="H15" s="48" t="str">
        <f>IF(B15=0,"",(IF(ISNA(VLOOKUP(B15,League!$C$10:$C$162,1,FALSE)),"New","-")))</f>
        <v>-</v>
      </c>
    </row>
    <row r="16" spans="1:8" ht="12.75">
      <c r="A16" s="44">
        <v>7</v>
      </c>
      <c r="B16" s="32" t="s">
        <v>73</v>
      </c>
      <c r="C16" s="24" t="s">
        <v>74</v>
      </c>
      <c r="D16" s="33" t="s">
        <v>61</v>
      </c>
      <c r="E16" s="34">
        <v>1.5673611111111112</v>
      </c>
      <c r="F16" s="35"/>
      <c r="G16" s="47">
        <f t="shared" si="0"/>
        <v>76.65042091271599</v>
      </c>
      <c r="H16" s="48" t="str">
        <f>IF(B16=0,"",(IF(ISNA(VLOOKUP(B16,League!$C$10:$C$162,1,FALSE)),"New","-")))</f>
        <v>-</v>
      </c>
    </row>
    <row r="17" spans="1:8" ht="12.75">
      <c r="A17" s="44">
        <v>8</v>
      </c>
      <c r="B17" s="32" t="s">
        <v>75</v>
      </c>
      <c r="C17" s="24" t="s">
        <v>76</v>
      </c>
      <c r="D17" s="33" t="s">
        <v>61</v>
      </c>
      <c r="E17" s="34">
        <v>1.6833333333333333</v>
      </c>
      <c r="F17" s="36"/>
      <c r="G17" s="47">
        <f t="shared" si="0"/>
        <v>71.36963696369637</v>
      </c>
      <c r="H17" s="48" t="str">
        <f>IF(B17=0,"",(IF(ISNA(VLOOKUP(B17,League!$C$10:$C$162,1,FALSE)),"New","-")))</f>
        <v>-</v>
      </c>
    </row>
    <row r="18" spans="1:8" ht="12.75">
      <c r="A18" s="44">
        <v>9</v>
      </c>
      <c r="B18" s="32" t="s">
        <v>77</v>
      </c>
      <c r="C18" s="24" t="s">
        <v>76</v>
      </c>
      <c r="D18" s="33" t="s">
        <v>61</v>
      </c>
      <c r="E18" s="34">
        <v>1.8604166666666666</v>
      </c>
      <c r="F18" s="36"/>
      <c r="G18" s="47">
        <f t="shared" si="0"/>
        <v>64.57633445315416</v>
      </c>
      <c r="H18" s="48" t="str">
        <f>IF(B18=0,"",(IF(ISNA(VLOOKUP(B18,League!$C$10:$C$162,1,FALSE)),"New","-")))</f>
        <v>-</v>
      </c>
    </row>
    <row r="19" spans="1:8" ht="12.75">
      <c r="A19" s="44">
        <v>10</v>
      </c>
      <c r="B19" s="32" t="s">
        <v>78</v>
      </c>
      <c r="C19" s="24" t="s">
        <v>79</v>
      </c>
      <c r="D19" s="33" t="s">
        <v>80</v>
      </c>
      <c r="E19" s="34">
        <v>1.9472222222222222</v>
      </c>
      <c r="F19" s="36"/>
      <c r="G19" s="47">
        <f t="shared" si="0"/>
        <v>61.697574893009985</v>
      </c>
      <c r="H19" s="48" t="str">
        <f>IF(B19=0,"",(IF(ISNA(VLOOKUP(B19,League!$C$10:$C$162,1,FALSE)),"New","-")))</f>
        <v>-</v>
      </c>
    </row>
    <row r="20" spans="1:8" ht="12.75">
      <c r="A20" s="44">
        <v>11</v>
      </c>
      <c r="B20" s="32" t="s">
        <v>81</v>
      </c>
      <c r="C20" s="24" t="s">
        <v>63</v>
      </c>
      <c r="D20" s="33" t="s">
        <v>61</v>
      </c>
      <c r="E20" s="34">
        <v>2.069444444444444</v>
      </c>
      <c r="F20" s="36"/>
      <c r="G20" s="47">
        <f t="shared" si="0"/>
        <v>58.053691275167786</v>
      </c>
      <c r="H20" s="48" t="str">
        <f>IF(B20=0,"",(IF(ISNA(VLOOKUP(B20,League!$C$10:$C$162,1,FALSE)),"New","-")))</f>
        <v>-</v>
      </c>
    </row>
    <row r="21" spans="1:8" ht="12.75">
      <c r="A21" s="44">
        <v>12</v>
      </c>
      <c r="B21" s="32" t="s">
        <v>82</v>
      </c>
      <c r="C21" s="24" t="s">
        <v>83</v>
      </c>
      <c r="D21" s="33" t="s">
        <v>61</v>
      </c>
      <c r="E21" s="34">
        <v>2.069444444444444</v>
      </c>
      <c r="F21" s="36"/>
      <c r="G21" s="47">
        <f t="shared" si="0"/>
        <v>58.053691275167786</v>
      </c>
      <c r="H21" s="48" t="str">
        <f>IF(B21=0,"",(IF(ISNA(VLOOKUP(B21,League!$C$10:$C$162,1,FALSE)),"New","-")))</f>
        <v>-</v>
      </c>
    </row>
    <row r="22" spans="1:8" ht="12.75">
      <c r="A22" s="44">
        <v>13</v>
      </c>
      <c r="B22" s="32" t="s">
        <v>84</v>
      </c>
      <c r="C22" s="24" t="s">
        <v>85</v>
      </c>
      <c r="D22" s="33" t="s">
        <v>61</v>
      </c>
      <c r="E22" s="34">
        <v>2.111111111111111</v>
      </c>
      <c r="F22" s="36"/>
      <c r="G22" s="47">
        <f t="shared" si="0"/>
        <v>56.9078947368421</v>
      </c>
      <c r="H22" s="48" t="str">
        <f>IF(B22=0,"",(IF(ISNA(VLOOKUP(B22,League!$C$10:$C$162,1,FALSE)),"New","-")))</f>
        <v>-</v>
      </c>
    </row>
    <row r="23" spans="1:8" ht="12.75">
      <c r="A23" s="44">
        <v>14</v>
      </c>
      <c r="B23" s="32" t="s">
        <v>86</v>
      </c>
      <c r="C23" s="24" t="s">
        <v>87</v>
      </c>
      <c r="D23" s="33" t="s">
        <v>72</v>
      </c>
      <c r="E23" s="34">
        <v>2.3118055555555554</v>
      </c>
      <c r="F23" s="36"/>
      <c r="G23" s="47">
        <f t="shared" si="0"/>
        <v>51.967557825172726</v>
      </c>
      <c r="H23" s="48" t="str">
        <f>IF(B23=0,"",(IF(ISNA(VLOOKUP(B23,League!$C$10:$C$162,1,FALSE)),"New","-")))</f>
        <v>-</v>
      </c>
    </row>
    <row r="24" spans="1:8" ht="12.75">
      <c r="A24" s="44">
        <v>15</v>
      </c>
      <c r="B24" s="32" t="s">
        <v>88</v>
      </c>
      <c r="C24" s="24" t="s">
        <v>89</v>
      </c>
      <c r="D24" s="33" t="s">
        <v>66</v>
      </c>
      <c r="E24" s="34">
        <v>2.4270833333333335</v>
      </c>
      <c r="F24" s="36"/>
      <c r="G24" s="47">
        <f t="shared" si="0"/>
        <v>49.49928469241773</v>
      </c>
      <c r="H24" s="48" t="str">
        <f>IF(B24=0,"",(IF(ISNA(VLOOKUP(B24,League!$C$10:$C$162,1,FALSE)),"New","-")))</f>
        <v>-</v>
      </c>
    </row>
    <row r="25" spans="1:8" ht="12.75">
      <c r="A25" s="44">
        <v>16</v>
      </c>
      <c r="B25" s="32" t="s">
        <v>90</v>
      </c>
      <c r="C25" s="24" t="s">
        <v>91</v>
      </c>
      <c r="D25" s="33" t="s">
        <v>61</v>
      </c>
      <c r="E25" s="34">
        <v>2.4493055555555556</v>
      </c>
      <c r="F25" s="36"/>
      <c r="G25" s="47">
        <f t="shared" si="0"/>
        <v>49.050184292599944</v>
      </c>
      <c r="H25" s="48" t="str">
        <f>IF(B25=0,"",(IF(ISNA(VLOOKUP(B25,League!$C$10:$C$162,1,FALSE)),"New","-")))</f>
        <v>-</v>
      </c>
    </row>
    <row r="26" spans="1:8" ht="12.75">
      <c r="A26" s="44">
        <v>17</v>
      </c>
      <c r="B26" s="32" t="s">
        <v>92</v>
      </c>
      <c r="C26" s="24" t="s">
        <v>93</v>
      </c>
      <c r="D26" s="33" t="s">
        <v>61</v>
      </c>
      <c r="E26" s="34">
        <v>2.461805555555556</v>
      </c>
      <c r="F26" s="36"/>
      <c r="G26" s="47">
        <f t="shared" si="0"/>
        <v>48.80112834978843</v>
      </c>
      <c r="H26" s="48" t="str">
        <f>IF(B26=0,"",(IF(ISNA(VLOOKUP(B26,League!$C$10:$C$162,1,FALSE)),"New","-")))</f>
        <v>-</v>
      </c>
    </row>
    <row r="27" spans="1:8" ht="12.75">
      <c r="A27" s="44">
        <v>18</v>
      </c>
      <c r="B27" s="32" t="s">
        <v>94</v>
      </c>
      <c r="C27" s="24" t="s">
        <v>95</v>
      </c>
      <c r="D27" s="33" t="s">
        <v>96</v>
      </c>
      <c r="E27" s="34">
        <v>2.620138888888889</v>
      </c>
      <c r="F27" s="36"/>
      <c r="G27" s="47">
        <f t="shared" si="0"/>
        <v>45.85210707659687</v>
      </c>
      <c r="H27" s="48" t="str">
        <f>IF(B27=0,"",(IF(ISNA(VLOOKUP(B27,League!$C$10:$C$162,1,FALSE)),"New","-")))</f>
        <v>-</v>
      </c>
    </row>
    <row r="28" spans="1:8" ht="12.75">
      <c r="A28" s="44">
        <v>19</v>
      </c>
      <c r="B28" s="32" t="s">
        <v>97</v>
      </c>
      <c r="C28" s="24" t="s">
        <v>65</v>
      </c>
      <c r="D28" s="33" t="s">
        <v>61</v>
      </c>
      <c r="E28" s="34">
        <v>2.68125</v>
      </c>
      <c r="F28" s="37"/>
      <c r="G28" s="47">
        <f t="shared" si="0"/>
        <v>44.807044807044804</v>
      </c>
      <c r="H28" s="48" t="str">
        <f>IF(B28=0,"",(IF(ISNA(VLOOKUP(B28,League!$C$10:$C$162,1,FALSE)),"New","-")))</f>
        <v>-</v>
      </c>
    </row>
    <row r="29" spans="1:8" ht="12.75">
      <c r="A29" s="44">
        <v>20</v>
      </c>
      <c r="B29" s="32" t="s">
        <v>98</v>
      </c>
      <c r="C29" s="24" t="s">
        <v>85</v>
      </c>
      <c r="D29" s="33" t="s">
        <v>61</v>
      </c>
      <c r="E29" s="34">
        <v>3.0722222222222224</v>
      </c>
      <c r="F29" s="36"/>
      <c r="G29" s="47">
        <f t="shared" si="0"/>
        <v>39.10488245931283</v>
      </c>
      <c r="H29" s="48" t="str">
        <f>IF(B29=0,"",(IF(ISNA(VLOOKUP(B29,League!$C$10:$C$162,1,FALSE)),"New","-")))</f>
        <v>-</v>
      </c>
    </row>
    <row r="30" spans="1:8" ht="12.75">
      <c r="A30" s="44">
        <v>21</v>
      </c>
      <c r="B30" s="23" t="s">
        <v>99</v>
      </c>
      <c r="C30" s="24" t="s">
        <v>100</v>
      </c>
      <c r="D30" s="33" t="s">
        <v>61</v>
      </c>
      <c r="E30" s="34">
        <v>3.1166666666666667</v>
      </c>
      <c r="F30" s="36"/>
      <c r="G30" s="47">
        <f t="shared" si="0"/>
        <v>38.54723707664884</v>
      </c>
      <c r="H30" s="48" t="str">
        <f>IF(B30=0,"",(IF(ISNA(VLOOKUP(B30,League!$C$10:$C$162,1,FALSE)),"New","-")))</f>
        <v>-</v>
      </c>
    </row>
    <row r="31" spans="1:8" ht="12.75">
      <c r="A31" s="44">
        <v>22</v>
      </c>
      <c r="B31" s="23" t="s">
        <v>101</v>
      </c>
      <c r="C31" s="24" t="s">
        <v>102</v>
      </c>
      <c r="D31" s="33" t="s">
        <v>66</v>
      </c>
      <c r="E31" s="34">
        <v>3.4958333333333336</v>
      </c>
      <c r="F31" s="36"/>
      <c r="G31" s="47">
        <f t="shared" si="0"/>
        <v>34.36630909813269</v>
      </c>
      <c r="H31" s="48" t="str">
        <f>IF(B31=0,"",(IF(ISNA(VLOOKUP(B31,League!$C$10:$C$162,1,FALSE)),"New","-")))</f>
        <v>-</v>
      </c>
    </row>
    <row r="32" spans="1:8" ht="12.75">
      <c r="A32" s="44">
        <v>23</v>
      </c>
      <c r="B32" s="23"/>
      <c r="C32" s="24"/>
      <c r="D32" s="33"/>
      <c r="E32" s="34"/>
      <c r="F32" s="36"/>
      <c r="G32" s="47" t="str">
        <f t="shared" si="0"/>
        <v> </v>
      </c>
      <c r="H32" s="48">
        <f>IF(B32=0,"",(IF(ISNA(VLOOKUP(B32,League!$C$10:$C$162,1,FALSE)),"New","-")))</f>
      </c>
    </row>
    <row r="33" spans="1:8" ht="12.75">
      <c r="A33" s="44">
        <v>24</v>
      </c>
      <c r="B33" s="23"/>
      <c r="C33" s="24"/>
      <c r="D33" s="33"/>
      <c r="E33" s="34"/>
      <c r="F33" s="36"/>
      <c r="G33" s="47" t="str">
        <f t="shared" si="0"/>
        <v> </v>
      </c>
      <c r="H33" s="48">
        <f>IF(B33=0,"",(IF(ISNA(VLOOKUP(B33,League!$C$10:$C$162,1,FALSE)),"New","-")))</f>
      </c>
    </row>
    <row r="34" spans="1:8" ht="12.75">
      <c r="A34" s="44">
        <v>25</v>
      </c>
      <c r="B34" s="23"/>
      <c r="C34" s="24"/>
      <c r="D34" s="33"/>
      <c r="E34" s="34"/>
      <c r="F34" s="36"/>
      <c r="G34" s="47" t="str">
        <f t="shared" si="0"/>
        <v> </v>
      </c>
      <c r="H34" s="48">
        <f>IF(B34=0,"",(IF(ISNA(VLOOKUP(B34,League!$C$10:$C$162,1,FALSE)),"New","-")))</f>
      </c>
    </row>
    <row r="35" spans="1:8" ht="12.75">
      <c r="A35" s="44">
        <v>26</v>
      </c>
      <c r="B35" s="23"/>
      <c r="C35" s="24"/>
      <c r="D35" s="33"/>
      <c r="E35" s="34"/>
      <c r="F35" s="36"/>
      <c r="G35" s="47" t="str">
        <f t="shared" si="0"/>
        <v> </v>
      </c>
      <c r="H35" s="48">
        <f>IF(B35=0,"",(IF(ISNA(VLOOKUP(B35,League!$C$10:$C$162,1,FALSE)),"New","-")))</f>
      </c>
    </row>
    <row r="36" spans="1:8" ht="12.75">
      <c r="A36" s="44">
        <v>27</v>
      </c>
      <c r="B36" s="23"/>
      <c r="C36" s="24"/>
      <c r="D36" s="33"/>
      <c r="E36" s="34"/>
      <c r="F36" s="36"/>
      <c r="G36" s="47" t="str">
        <f t="shared" si="0"/>
        <v> </v>
      </c>
      <c r="H36" s="48">
        <f>IF(B36=0,"",(IF(ISNA(VLOOKUP(B36,League!$C$10:$C$162,1,FALSE)),"New","-")))</f>
      </c>
    </row>
    <row r="37" spans="1:8" ht="12.75">
      <c r="A37" s="44">
        <v>28</v>
      </c>
      <c r="B37" s="23"/>
      <c r="C37" s="24"/>
      <c r="D37" s="33"/>
      <c r="E37" s="34"/>
      <c r="F37" s="36"/>
      <c r="G37" s="47" t="str">
        <f t="shared" si="0"/>
        <v> </v>
      </c>
      <c r="H37" s="48">
        <f>IF(B37=0,"",(IF(ISNA(VLOOKUP(B37,League!$C$10:$C$162,1,FALSE)),"New","-")))</f>
      </c>
    </row>
    <row r="38" spans="1:8" ht="12.75">
      <c r="A38" s="44">
        <v>29</v>
      </c>
      <c r="B38" s="23"/>
      <c r="C38" s="24"/>
      <c r="D38" s="33"/>
      <c r="E38" s="34"/>
      <c r="F38" s="36"/>
      <c r="G38" s="47" t="str">
        <f t="shared" si="0"/>
        <v> </v>
      </c>
      <c r="H38" s="48">
        <f>IF(B38=0,"",(IF(ISNA(VLOOKUP(B38,League!$C$10:$C$162,1,FALSE)),"New","-")))</f>
      </c>
    </row>
    <row r="39" spans="1:8" ht="12.75">
      <c r="A39" s="44">
        <v>30</v>
      </c>
      <c r="B39" s="23"/>
      <c r="C39" s="24"/>
      <c r="D39" s="33"/>
      <c r="E39" s="34"/>
      <c r="F39" s="36"/>
      <c r="G39" s="47" t="str">
        <f t="shared" si="0"/>
        <v> </v>
      </c>
      <c r="H39" s="48">
        <f>IF(B39=0,"",(IF(ISNA(VLOOKUP(B39,League!$C$10:$C$162,1,FALSE)),"New","-")))</f>
      </c>
    </row>
    <row r="40" spans="1:8" ht="12.75">
      <c r="A40" s="44">
        <v>31</v>
      </c>
      <c r="B40" s="23"/>
      <c r="C40" s="24"/>
      <c r="D40" s="33"/>
      <c r="E40" s="34"/>
      <c r="F40" s="36"/>
      <c r="G40" s="47" t="str">
        <f t="shared" si="0"/>
        <v> </v>
      </c>
      <c r="H40" s="48">
        <f>IF(B40=0,"",(IF(ISNA(VLOOKUP(B40,League!$C$10:$C$162,1,FALSE)),"New","-")))</f>
      </c>
    </row>
    <row r="41" spans="1:8" ht="12.75">
      <c r="A41" s="44">
        <v>32</v>
      </c>
      <c r="B41" s="23"/>
      <c r="C41" s="24"/>
      <c r="D41" s="33"/>
      <c r="E41" s="34"/>
      <c r="F41" s="36"/>
      <c r="G41" s="47" t="str">
        <f t="shared" si="0"/>
        <v> </v>
      </c>
      <c r="H41" s="48">
        <f>IF(B41=0,"",(IF(ISNA(VLOOKUP(B41,League!$C$10:$C$162,1,FALSE)),"New","-")))</f>
      </c>
    </row>
    <row r="42" spans="1:8" ht="12.75">
      <c r="A42" s="44">
        <v>33</v>
      </c>
      <c r="B42" s="23"/>
      <c r="C42" s="24"/>
      <c r="D42" s="33"/>
      <c r="E42" s="34"/>
      <c r="F42" s="36"/>
      <c r="G42" s="47" t="str">
        <f t="shared" si="0"/>
        <v> </v>
      </c>
      <c r="H42" s="48">
        <f>IF(B42=0,"",(IF(ISNA(VLOOKUP(B42,League!$C$10:$C$162,1,FALSE)),"New","-")))</f>
      </c>
    </row>
    <row r="43" spans="1:8" ht="12.75">
      <c r="A43" s="44">
        <v>34</v>
      </c>
      <c r="B43" s="23"/>
      <c r="C43" s="24"/>
      <c r="D43" s="33"/>
      <c r="E43" s="34"/>
      <c r="F43" s="36"/>
      <c r="G43" s="47" t="str">
        <f t="shared" si="0"/>
        <v> </v>
      </c>
      <c r="H43" s="48">
        <f>IF(B43=0,"",(IF(ISNA(VLOOKUP(B43,League!$C$10:$C$162,1,FALSE)),"New","-")))</f>
      </c>
    </row>
    <row r="44" spans="1:8" ht="12.75">
      <c r="A44" s="44">
        <v>35</v>
      </c>
      <c r="B44" s="23"/>
      <c r="C44" s="24"/>
      <c r="D44" s="33"/>
      <c r="E44" s="34"/>
      <c r="F44" s="36"/>
      <c r="G44" s="47" t="str">
        <f t="shared" si="0"/>
        <v> </v>
      </c>
      <c r="H44" s="48">
        <f>IF(B44=0,"",(IF(ISNA(VLOOKUP(B44,League!$C$10:$C$162,1,FALSE)),"New","-")))</f>
      </c>
    </row>
    <row r="45" spans="1:8" ht="12.75">
      <c r="A45" s="44">
        <v>36</v>
      </c>
      <c r="B45" s="23"/>
      <c r="C45" s="24"/>
      <c r="D45" s="33"/>
      <c r="E45" s="34"/>
      <c r="F45" s="36"/>
      <c r="G45" s="47" t="str">
        <f t="shared" si="0"/>
        <v> </v>
      </c>
      <c r="H45" s="48">
        <f>IF(B45=0,"",(IF(ISNA(VLOOKUP(B45,League!$C$10:$C$162,1,FALSE)),"New","-")))</f>
      </c>
    </row>
    <row r="46" spans="1:8" ht="12.75">
      <c r="A46" s="44">
        <v>37</v>
      </c>
      <c r="B46" s="23"/>
      <c r="C46" s="24"/>
      <c r="D46" s="33"/>
      <c r="E46" s="34"/>
      <c r="F46" s="36"/>
      <c r="G46" s="47" t="str">
        <f t="shared" si="0"/>
        <v> </v>
      </c>
      <c r="H46" s="48">
        <f>IF(B46=0,"",(IF(ISNA(VLOOKUP(B46,League!$C$10:$C$162,1,FALSE)),"New","-")))</f>
      </c>
    </row>
    <row r="47" spans="1:8" ht="12.75">
      <c r="A47" s="44">
        <v>38</v>
      </c>
      <c r="B47" s="23"/>
      <c r="C47" s="24"/>
      <c r="D47" s="33"/>
      <c r="E47" s="34"/>
      <c r="F47" s="36"/>
      <c r="G47" s="47" t="str">
        <f t="shared" si="0"/>
        <v> </v>
      </c>
      <c r="H47" s="48">
        <f>IF(B47=0,"",(IF(ISNA(VLOOKUP(B47,League!$C$10:$C$162,1,FALSE)),"New","-")))</f>
      </c>
    </row>
    <row r="48" spans="1:8" ht="12.75">
      <c r="A48" s="44">
        <v>39</v>
      </c>
      <c r="B48" s="23"/>
      <c r="C48" s="24"/>
      <c r="D48" s="33"/>
      <c r="E48" s="34"/>
      <c r="F48" s="36"/>
      <c r="G48" s="47" t="str">
        <f t="shared" si="0"/>
        <v> </v>
      </c>
      <c r="H48" s="48">
        <f>IF(B48=0,"",(IF(ISNA(VLOOKUP(B48,League!$C$10:$C$162,1,FALSE)),"New","-")))</f>
      </c>
    </row>
    <row r="49" spans="1:8" ht="12.75">
      <c r="A49" s="44">
        <v>40</v>
      </c>
      <c r="B49" s="23"/>
      <c r="C49" s="24"/>
      <c r="D49" s="33"/>
      <c r="E49" s="34"/>
      <c r="F49" s="36"/>
      <c r="G49" s="47" t="str">
        <f t="shared" si="0"/>
        <v> </v>
      </c>
      <c r="H49" s="48">
        <f>IF(B49=0,"",(IF(ISNA(VLOOKUP(B49,League!$C$10:$C$162,1,FALSE)),"New","-")))</f>
      </c>
    </row>
    <row r="50" spans="1:8" ht="12.75">
      <c r="A50" s="44"/>
      <c r="B50" s="39"/>
      <c r="C50" s="44"/>
      <c r="D50" s="45"/>
      <c r="E50" s="46"/>
      <c r="F50" s="49"/>
      <c r="G50" s="47" t="str">
        <f t="shared" si="0"/>
        <v> </v>
      </c>
      <c r="H50" s="48">
        <f>IF(B50=0,"",(IF(ISNA(VLOOKUP(B50,League!$C$10:$C$162,1,FALSE)),"New","-")))</f>
      </c>
    </row>
    <row r="51" spans="1:8" ht="12.75">
      <c r="A51" s="44"/>
      <c r="B51" s="39"/>
      <c r="C51" s="44"/>
      <c r="D51" s="45"/>
      <c r="E51" s="46"/>
      <c r="F51" s="49"/>
      <c r="G51" s="47" t="str">
        <f t="shared" si="0"/>
        <v> </v>
      </c>
      <c r="H51" s="48">
        <f>IF(B51=0,"",(IF(ISNA(VLOOKUP(B51,League!$C$10:$C$162,1,FALSE)),"New","-")))</f>
      </c>
    </row>
    <row r="52" spans="1:8" ht="12.75">
      <c r="A52" s="44"/>
      <c r="B52" s="39"/>
      <c r="C52" s="44"/>
      <c r="D52" s="45"/>
      <c r="E52" s="46"/>
      <c r="F52" s="49"/>
      <c r="G52" s="47" t="str">
        <f t="shared" si="0"/>
        <v> </v>
      </c>
      <c r="H52" s="48">
        <f>IF(B52=0,"",(IF(ISNA(VLOOKUP(B52,League!$C$10:$C$162,1,FALSE)),"New","-")))</f>
      </c>
    </row>
    <row r="53" spans="1:8" ht="12.75">
      <c r="A53" s="44"/>
      <c r="B53" s="39"/>
      <c r="C53" s="44"/>
      <c r="D53" s="45"/>
      <c r="E53" s="46"/>
      <c r="F53" s="49"/>
      <c r="G53" s="47" t="str">
        <f t="shared" si="0"/>
        <v> </v>
      </c>
      <c r="H53" s="48">
        <f>IF(B53=0,"",(IF(ISNA(VLOOKUP(B53,League!$C$10:$C$162,1,FALSE)),"New","-")))</f>
      </c>
    </row>
    <row r="54" spans="1:8" ht="12.75">
      <c r="A54" s="44"/>
      <c r="B54" s="39"/>
      <c r="C54" s="44"/>
      <c r="D54" s="45"/>
      <c r="E54" s="46"/>
      <c r="F54" s="49"/>
      <c r="G54" s="47" t="str">
        <f t="shared" si="0"/>
        <v> </v>
      </c>
      <c r="H54" s="48">
        <f>IF(B54=0,"",(IF(ISNA(VLOOKUP(B54,League!$C$10:$C$162,1,FALSE)),"New","-")))</f>
      </c>
    </row>
    <row r="55" spans="1:8" ht="12.75">
      <c r="A55" s="44"/>
      <c r="B55" s="39"/>
      <c r="C55" s="44"/>
      <c r="D55" s="45"/>
      <c r="E55" s="46"/>
      <c r="F55" s="49"/>
      <c r="G55" s="47" t="str">
        <f t="shared" si="0"/>
        <v> </v>
      </c>
      <c r="H55" s="48">
        <f>IF(B55=0,"",(IF(ISNA(VLOOKUP(B55,League!$C$10:$C$162,1,FALSE)),"New","-")))</f>
      </c>
    </row>
    <row r="56" spans="1:8" ht="12.75">
      <c r="A56" s="44"/>
      <c r="B56" s="39"/>
      <c r="C56" s="44"/>
      <c r="D56" s="45"/>
      <c r="E56" s="46"/>
      <c r="F56" s="49"/>
      <c r="G56" s="47" t="str">
        <f t="shared" si="0"/>
        <v> </v>
      </c>
      <c r="H56" s="48">
        <f>IF(B56=0,"",(IF(ISNA(VLOOKUP(B56,League!$C$10:$C$162,1,FALSE)),"New","-")))</f>
      </c>
    </row>
    <row r="57" spans="1:8" ht="12.75">
      <c r="A57" s="44"/>
      <c r="B57" s="39"/>
      <c r="C57" s="44"/>
      <c r="D57" s="45"/>
      <c r="E57" s="46"/>
      <c r="F57" s="49"/>
      <c r="G57" s="47" t="str">
        <f t="shared" si="0"/>
        <v> </v>
      </c>
      <c r="H57" s="48">
        <f>IF(B57=0,"",(IF(ISNA(VLOOKUP(B57,League!$C$10:$C$162,1,FALSE)),"New","-")))</f>
      </c>
    </row>
    <row r="58" spans="1:8" ht="12.75">
      <c r="A58" s="44"/>
      <c r="B58" s="39"/>
      <c r="C58" s="44"/>
      <c r="D58" s="45"/>
      <c r="E58" s="46"/>
      <c r="F58" s="49"/>
      <c r="G58" s="47" t="str">
        <f t="shared" si="0"/>
        <v> </v>
      </c>
      <c r="H58" s="48">
        <f>IF(B58=0,"",(IF(ISNA(VLOOKUP(B58,League!$C$10:$C$162,1,FALSE)),"New","-")))</f>
      </c>
    </row>
    <row r="59" spans="1:8" ht="12.75">
      <c r="A59" s="44"/>
      <c r="B59" s="39"/>
      <c r="C59" s="44"/>
      <c r="D59" s="45"/>
      <c r="E59" s="46"/>
      <c r="F59" s="49"/>
      <c r="G59" s="47" t="str">
        <f t="shared" si="0"/>
        <v> </v>
      </c>
      <c r="H59" s="48">
        <f>IF(B59=0,"",(IF(ISNA(VLOOKUP(B59,League!$C$10:$C$162,1,FALSE)),"New","-")))</f>
      </c>
    </row>
    <row r="60" spans="1:8" ht="12.75">
      <c r="A60" s="44"/>
      <c r="B60" s="39"/>
      <c r="C60" s="44"/>
      <c r="D60" s="45"/>
      <c r="E60" s="46"/>
      <c r="F60" s="49"/>
      <c r="G60" s="47" t="str">
        <f t="shared" si="0"/>
        <v> </v>
      </c>
      <c r="H60" s="48">
        <f>IF(B60=0,"",(IF(ISNA(VLOOKUP(B60,League!$C$10:$C$162,1,FALSE)),"New","-")))</f>
      </c>
    </row>
    <row r="61" spans="1:8" ht="12.75">
      <c r="A61" s="44"/>
      <c r="B61" s="39"/>
      <c r="C61" s="44"/>
      <c r="D61" s="45"/>
      <c r="E61" s="46"/>
      <c r="F61" s="49"/>
      <c r="G61" s="47" t="str">
        <f t="shared" si="0"/>
        <v> </v>
      </c>
      <c r="H61" s="48">
        <f>IF(B61=0,"",(IF(ISNA(VLOOKUP(B61,League!$C$10:$C$162,1,FALSE)),"New","-")))</f>
      </c>
    </row>
    <row r="62" spans="1:8" ht="12.75">
      <c r="A62" s="44"/>
      <c r="B62" s="39"/>
      <c r="C62" s="44"/>
      <c r="D62" s="45"/>
      <c r="E62" s="46"/>
      <c r="F62" s="49"/>
      <c r="G62" s="47" t="str">
        <f t="shared" si="0"/>
        <v> </v>
      </c>
      <c r="H62" s="48">
        <f>IF(B62=0,"",(IF(ISNA(VLOOKUP(B62,League!$C$10:$C$162,1,FALSE)),"New","-")))</f>
      </c>
    </row>
    <row r="63" spans="1:8" ht="12.75">
      <c r="A63" s="44"/>
      <c r="B63" s="39"/>
      <c r="C63" s="44"/>
      <c r="D63" s="45"/>
      <c r="E63" s="46"/>
      <c r="F63" s="49"/>
      <c r="G63" s="47" t="str">
        <f t="shared" si="0"/>
        <v> </v>
      </c>
      <c r="H63" s="48">
        <f>IF(B63=0,"",(IF(ISNA(VLOOKUP(B63,League!$C$10:$C$162,1,FALSE)),"New","-")))</f>
      </c>
    </row>
    <row r="64" spans="1:8" ht="12.75">
      <c r="A64" s="44"/>
      <c r="B64" s="39"/>
      <c r="C64" s="44"/>
      <c r="D64" s="45"/>
      <c r="E64" s="46"/>
      <c r="F64" s="49"/>
      <c r="G64" s="47" t="str">
        <f t="shared" si="0"/>
        <v> </v>
      </c>
      <c r="H64" s="48">
        <f>IF(B64=0,"",(IF(ISNA(VLOOKUP(B64,League!$C$10:$C$162,1,FALSE)),"New","-")))</f>
      </c>
    </row>
    <row r="65" spans="1:8" ht="12.75">
      <c r="A65" s="44"/>
      <c r="B65" s="39"/>
      <c r="C65" s="44"/>
      <c r="D65" s="45"/>
      <c r="E65" s="46"/>
      <c r="F65" s="49"/>
      <c r="G65" s="47" t="str">
        <f t="shared" si="0"/>
        <v> </v>
      </c>
      <c r="H65" s="48">
        <f>IF(B65=0,"",(IF(ISNA(VLOOKUP(B65,League!$C$10:$C$162,1,FALSE)),"New","-")))</f>
      </c>
    </row>
    <row r="66" spans="1:8" ht="12.75">
      <c r="A66" s="44"/>
      <c r="B66" s="39"/>
      <c r="C66" s="44"/>
      <c r="D66" s="45"/>
      <c r="E66" s="46"/>
      <c r="F66" s="49"/>
      <c r="G66" s="47" t="str">
        <f t="shared" si="0"/>
        <v> </v>
      </c>
      <c r="H66" s="48">
        <f>IF(B66=0,"",(IF(ISNA(VLOOKUP(B66,League!$C$10:$C$162,1,FALSE)),"New","-")))</f>
      </c>
    </row>
    <row r="67" spans="1:8" ht="12.75">
      <c r="A67" s="44"/>
      <c r="B67" s="39"/>
      <c r="C67" s="44"/>
      <c r="D67" s="45"/>
      <c r="E67" s="46"/>
      <c r="F67" s="49"/>
      <c r="G67" s="47" t="str">
        <f t="shared" si="0"/>
        <v> </v>
      </c>
      <c r="H67" s="48">
        <f>IF(B67=0,"",(IF(ISNA(VLOOKUP(B67,League!$C$10:$C$162,1,FALSE)),"New","-")))</f>
      </c>
    </row>
    <row r="68" spans="1:8" ht="12.75">
      <c r="A68" s="44"/>
      <c r="B68" s="39"/>
      <c r="C68" s="44"/>
      <c r="D68" s="45"/>
      <c r="E68" s="46"/>
      <c r="F68" s="49"/>
      <c r="G68" s="47" t="str">
        <f t="shared" si="0"/>
        <v> </v>
      </c>
      <c r="H68" s="48">
        <f>IF(B68=0,"",(IF(ISNA(VLOOKUP(B68,League!$C$10:$C$162,1,FALSE)),"New","-")))</f>
      </c>
    </row>
    <row r="69" spans="1:8" ht="12.75">
      <c r="A69" s="44"/>
      <c r="B69" s="39"/>
      <c r="C69" s="44"/>
      <c r="D69" s="45"/>
      <c r="E69" s="46"/>
      <c r="F69" s="49"/>
      <c r="G69" s="47" t="str">
        <f t="shared" si="0"/>
        <v> </v>
      </c>
      <c r="H69" s="48">
        <f>IF(B69=0,"",(IF(ISNA(VLOOKUP(B69,League!$C$10:$C$162,1,FALSE)),"New","-")))</f>
      </c>
    </row>
    <row r="70" spans="1:8" ht="12.75">
      <c r="A70" s="44"/>
      <c r="B70" s="39"/>
      <c r="C70" s="44"/>
      <c r="D70" s="45"/>
      <c r="E70" s="46"/>
      <c r="F70" s="49"/>
      <c r="G70" s="47" t="str">
        <f t="shared" si="0"/>
        <v> </v>
      </c>
      <c r="H70" s="48">
        <f>IF(B70=0,"",(IF(ISNA(VLOOKUP(B70,League!$C$10:$C$162,1,FALSE)),"New","-")))</f>
      </c>
    </row>
    <row r="71" spans="1:8" ht="12.75">
      <c r="A71" s="44"/>
      <c r="B71" s="39"/>
      <c r="C71" s="44"/>
      <c r="D71" s="45"/>
      <c r="E71" s="46"/>
      <c r="F71" s="49"/>
      <c r="G71" s="47" t="str">
        <f t="shared" si="0"/>
        <v> </v>
      </c>
      <c r="H71" s="48">
        <f>IF(B71=0,"",(IF(ISNA(VLOOKUP(B71,League!$C$10:$C$162,1,FALSE)),"New","-")))</f>
      </c>
    </row>
    <row r="72" spans="1:8" ht="12.75">
      <c r="A72" s="44"/>
      <c r="B72" s="39"/>
      <c r="C72" s="44"/>
      <c r="D72" s="45"/>
      <c r="E72" s="46"/>
      <c r="F72" s="49"/>
      <c r="G72" s="47" t="str">
        <f t="shared" si="0"/>
        <v> </v>
      </c>
      <c r="H72" s="48">
        <f>IF(B72=0,"",(IF(ISNA(VLOOKUP(B72,League!$C$10:$C$162,1,FALSE)),"New","-")))</f>
      </c>
    </row>
    <row r="73" spans="1:8" ht="12.75">
      <c r="A73" s="44"/>
      <c r="B73" s="39"/>
      <c r="C73" s="44"/>
      <c r="D73" s="45"/>
      <c r="E73" s="46"/>
      <c r="F73" s="49"/>
      <c r="G73" s="47" t="str">
        <f t="shared" si="0"/>
        <v> </v>
      </c>
      <c r="H73" s="48">
        <f>IF(B73=0,"",(IF(ISNA(VLOOKUP(B73,League!$C$10:$C$162,1,FALSE)),"New","-")))</f>
      </c>
    </row>
    <row r="74" spans="1:8" ht="12.75">
      <c r="A74" s="44"/>
      <c r="B74" s="39"/>
      <c r="C74" s="44"/>
      <c r="D74" s="45"/>
      <c r="E74" s="46"/>
      <c r="F74" s="49"/>
      <c r="G74" s="47" t="str">
        <f t="shared" si="0"/>
        <v> </v>
      </c>
      <c r="H74" s="48">
        <f>IF(B74=0,"",(IF(ISNA(VLOOKUP(B74,League!$C$10:$C$162,1,FALSE)),"New","-")))</f>
      </c>
    </row>
    <row r="75" spans="1:8" ht="12.75">
      <c r="A75" s="44"/>
      <c r="B75" s="39"/>
      <c r="C75" s="44"/>
      <c r="D75" s="45"/>
      <c r="E75" s="46"/>
      <c r="F75" s="49"/>
      <c r="G75" s="47" t="str">
        <f aca="true" t="shared" si="1" ref="G75:G100">IF(ISBLANK(F75),IF(ISBLANK(E75)," ",E$10/E75*100),0)</f>
        <v> </v>
      </c>
      <c r="H75" s="48">
        <f>IF(B75=0,"",(IF(ISNA(VLOOKUP(B75,League!$C$10:$C$162,1,FALSE)),"New","-")))</f>
      </c>
    </row>
    <row r="76" spans="1:8" ht="12.75">
      <c r="A76" s="44"/>
      <c r="B76" s="39"/>
      <c r="C76" s="44"/>
      <c r="D76" s="45"/>
      <c r="E76" s="46"/>
      <c r="F76" s="49"/>
      <c r="G76" s="47" t="str">
        <f t="shared" si="1"/>
        <v> </v>
      </c>
      <c r="H76" s="48">
        <f>IF(B76=0,"",(IF(ISNA(VLOOKUP(B76,League!$C$10:$C$162,1,FALSE)),"New","-")))</f>
      </c>
    </row>
    <row r="77" spans="1:8" ht="12.75">
      <c r="A77" s="44"/>
      <c r="B77" s="39"/>
      <c r="C77" s="44"/>
      <c r="D77" s="45"/>
      <c r="E77" s="46"/>
      <c r="F77" s="49"/>
      <c r="G77" s="47" t="str">
        <f t="shared" si="1"/>
        <v> </v>
      </c>
      <c r="H77" s="48">
        <f>IF(B77=0,"",(IF(ISNA(VLOOKUP(B77,League!$C$10:$C$162,1,FALSE)),"New","-")))</f>
      </c>
    </row>
    <row r="78" spans="1:8" ht="12.75">
      <c r="A78" s="44"/>
      <c r="B78" s="39"/>
      <c r="C78" s="44"/>
      <c r="D78" s="45"/>
      <c r="E78" s="46"/>
      <c r="F78" s="49"/>
      <c r="G78" s="47" t="str">
        <f t="shared" si="1"/>
        <v> </v>
      </c>
      <c r="H78" s="48">
        <f>IF(B78=0,"",(IF(ISNA(VLOOKUP(B78,League!$C$10:$C$162,1,FALSE)),"New","-")))</f>
      </c>
    </row>
    <row r="79" spans="1:8" ht="12.75">
      <c r="A79" s="44"/>
      <c r="B79" s="39"/>
      <c r="C79" s="44"/>
      <c r="D79" s="45"/>
      <c r="E79" s="46"/>
      <c r="F79" s="49"/>
      <c r="G79" s="47" t="str">
        <f t="shared" si="1"/>
        <v> </v>
      </c>
      <c r="H79" s="48">
        <f>IF(B79=0,"",(IF(ISNA(VLOOKUP(B79,League!$C$10:$C$162,1,FALSE)),"New","-")))</f>
      </c>
    </row>
    <row r="80" spans="1:8" ht="12.75">
      <c r="A80" s="44"/>
      <c r="B80" s="39"/>
      <c r="C80" s="44"/>
      <c r="D80" s="45"/>
      <c r="E80" s="46"/>
      <c r="F80" s="49"/>
      <c r="G80" s="47" t="str">
        <f t="shared" si="1"/>
        <v> </v>
      </c>
      <c r="H80" s="48">
        <f>IF(B80=0,"",(IF(ISNA(VLOOKUP(B80,League!$C$10:$C$162,1,FALSE)),"New","-")))</f>
      </c>
    </row>
    <row r="81" spans="1:8" ht="12.75">
      <c r="A81" s="44"/>
      <c r="B81" s="39"/>
      <c r="C81" s="44"/>
      <c r="D81" s="45"/>
      <c r="E81" s="46"/>
      <c r="F81" s="49"/>
      <c r="G81" s="47" t="str">
        <f t="shared" si="1"/>
        <v> </v>
      </c>
      <c r="H81" s="48">
        <f>IF(B81=0,"",(IF(ISNA(VLOOKUP(B81,League!$C$10:$C$162,1,FALSE)),"New","-")))</f>
      </c>
    </row>
    <row r="82" spans="1:8" ht="12.75">
      <c r="A82" s="44"/>
      <c r="B82" s="39"/>
      <c r="C82" s="44"/>
      <c r="D82" s="45"/>
      <c r="E82" s="46"/>
      <c r="F82" s="49"/>
      <c r="G82" s="47" t="str">
        <f t="shared" si="1"/>
        <v> </v>
      </c>
      <c r="H82" s="48">
        <f>IF(B82=0,"",(IF(ISNA(VLOOKUP(B82,League!$C$10:$C$162,1,FALSE)),"New","-")))</f>
      </c>
    </row>
    <row r="83" spans="1:8" ht="12.75">
      <c r="A83" s="44"/>
      <c r="B83" s="39"/>
      <c r="C83" s="44"/>
      <c r="D83" s="45"/>
      <c r="E83" s="46"/>
      <c r="F83" s="49"/>
      <c r="G83" s="47" t="str">
        <f t="shared" si="1"/>
        <v> </v>
      </c>
      <c r="H83" s="48">
        <f>IF(B83=0,"",(IF(ISNA(VLOOKUP(B83,League!$C$10:$C$162,1,FALSE)),"New","-")))</f>
      </c>
    </row>
    <row r="84" spans="1:8" ht="12.75">
      <c r="A84" s="44"/>
      <c r="B84" s="39"/>
      <c r="C84" s="44"/>
      <c r="D84" s="45"/>
      <c r="E84" s="46"/>
      <c r="F84" s="49"/>
      <c r="G84" s="47" t="str">
        <f t="shared" si="1"/>
        <v> </v>
      </c>
      <c r="H84" s="48">
        <f>IF(B84=0,"",(IF(ISNA(VLOOKUP(B84,League!$C$10:$C$162,1,FALSE)),"New","-")))</f>
      </c>
    </row>
    <row r="85" spans="1:8" ht="12.75">
      <c r="A85" s="44"/>
      <c r="B85" s="39"/>
      <c r="C85" s="44"/>
      <c r="D85" s="45"/>
      <c r="E85" s="46"/>
      <c r="F85" s="49"/>
      <c r="G85" s="47" t="str">
        <f t="shared" si="1"/>
        <v> </v>
      </c>
      <c r="H85" s="48">
        <f>IF(B85=0,"",(IF(ISNA(VLOOKUP(B85,League!$C$10:$C$162,1,FALSE)),"New","-")))</f>
      </c>
    </row>
    <row r="86" spans="1:8" ht="12.75">
      <c r="A86" s="44"/>
      <c r="B86" s="39"/>
      <c r="C86" s="44"/>
      <c r="D86" s="45"/>
      <c r="E86" s="46"/>
      <c r="F86" s="49"/>
      <c r="G86" s="47" t="str">
        <f t="shared" si="1"/>
        <v> </v>
      </c>
      <c r="H86" s="48">
        <f>IF(B86=0,"",(IF(ISNA(VLOOKUP(B86,League!$C$10:$C$162,1,FALSE)),"New","-")))</f>
      </c>
    </row>
    <row r="87" spans="1:8" ht="12.75">
      <c r="A87" s="44"/>
      <c r="B87" s="39"/>
      <c r="C87" s="44"/>
      <c r="D87" s="45"/>
      <c r="E87" s="46"/>
      <c r="F87" s="49"/>
      <c r="G87" s="47" t="str">
        <f t="shared" si="1"/>
        <v> </v>
      </c>
      <c r="H87" s="48">
        <f>IF(B87=0,"",(IF(ISNA(VLOOKUP(B87,League!$C$10:$C$162,1,FALSE)),"New","-")))</f>
      </c>
    </row>
    <row r="88" spans="1:8" ht="12.75">
      <c r="A88" s="44"/>
      <c r="B88" s="39"/>
      <c r="C88" s="44"/>
      <c r="D88" s="45"/>
      <c r="E88" s="46"/>
      <c r="F88" s="49"/>
      <c r="G88" s="47" t="str">
        <f t="shared" si="1"/>
        <v> </v>
      </c>
      <c r="H88" s="48">
        <f>IF(B88=0,"",(IF(ISNA(VLOOKUP(B88,League!$C$10:$C$162,1,FALSE)),"New","-")))</f>
      </c>
    </row>
    <row r="89" spans="1:8" ht="12.75">
      <c r="A89" s="44"/>
      <c r="B89" s="39"/>
      <c r="C89" s="44"/>
      <c r="D89" s="45"/>
      <c r="E89" s="46"/>
      <c r="F89" s="49"/>
      <c r="G89" s="47" t="str">
        <f t="shared" si="1"/>
        <v> </v>
      </c>
      <c r="H89" s="48">
        <f>IF(B89=0,"",(IF(ISNA(VLOOKUP(B89,League!$C$10:$C$162,1,FALSE)),"New","-")))</f>
      </c>
    </row>
    <row r="90" spans="1:8" ht="12.75">
      <c r="A90" s="44"/>
      <c r="B90" s="39"/>
      <c r="C90" s="44"/>
      <c r="D90" s="45"/>
      <c r="E90" s="46"/>
      <c r="F90" s="49"/>
      <c r="G90" s="47" t="str">
        <f t="shared" si="1"/>
        <v> </v>
      </c>
      <c r="H90" s="48">
        <f>IF(B90=0,"",(IF(ISNA(VLOOKUP(B90,League!$C$10:$C$162,1,FALSE)),"New","-")))</f>
      </c>
    </row>
    <row r="91" spans="1:8" ht="12.75">
      <c r="A91" s="44"/>
      <c r="B91" s="39"/>
      <c r="C91" s="44"/>
      <c r="D91" s="45"/>
      <c r="E91" s="46"/>
      <c r="F91" s="49"/>
      <c r="G91" s="47" t="str">
        <f t="shared" si="1"/>
        <v> </v>
      </c>
      <c r="H91" s="48">
        <f>IF(B91=0,"",(IF(ISNA(VLOOKUP(B91,League!$C$10:$C$162,1,FALSE)),"New","-")))</f>
      </c>
    </row>
    <row r="92" spans="1:8" ht="12.75">
      <c r="A92" s="44"/>
      <c r="B92" s="39"/>
      <c r="C92" s="44"/>
      <c r="D92" s="45"/>
      <c r="E92" s="46"/>
      <c r="F92" s="49"/>
      <c r="G92" s="47" t="str">
        <f t="shared" si="1"/>
        <v> </v>
      </c>
      <c r="H92" s="48">
        <f>IF(B92=0,"",(IF(ISNA(VLOOKUP(B92,League!$C$10:$C$162,1,FALSE)),"New","-")))</f>
      </c>
    </row>
    <row r="93" spans="1:8" ht="12.75">
      <c r="A93" s="44"/>
      <c r="B93" s="39"/>
      <c r="C93" s="44"/>
      <c r="D93" s="45"/>
      <c r="E93" s="46"/>
      <c r="F93" s="49"/>
      <c r="G93" s="47" t="str">
        <f t="shared" si="1"/>
        <v> </v>
      </c>
      <c r="H93" s="48">
        <f>IF(B93=0,"",(IF(ISNA(VLOOKUP(B93,League!$C$10:$C$162,1,FALSE)),"New","-")))</f>
      </c>
    </row>
    <row r="94" spans="1:8" ht="12.75">
      <c r="A94" s="44"/>
      <c r="B94" s="39"/>
      <c r="C94" s="44"/>
      <c r="D94" s="45"/>
      <c r="E94" s="46"/>
      <c r="F94" s="49"/>
      <c r="G94" s="47" t="str">
        <f t="shared" si="1"/>
        <v> </v>
      </c>
      <c r="H94" s="48">
        <f>IF(B94=0,"",(IF(ISNA(VLOOKUP(B94,League!$C$10:$C$162,1,FALSE)),"New","-")))</f>
      </c>
    </row>
    <row r="95" spans="1:8" ht="12.75">
      <c r="A95" s="44"/>
      <c r="B95" s="39"/>
      <c r="C95" s="44"/>
      <c r="D95" s="45"/>
      <c r="E95" s="46"/>
      <c r="F95" s="49"/>
      <c r="G95" s="47" t="str">
        <f t="shared" si="1"/>
        <v> </v>
      </c>
      <c r="H95" s="48">
        <f>IF(B95=0,"",(IF(ISNA(VLOOKUP(B95,League!$C$10:$C$162,1,FALSE)),"New","-")))</f>
      </c>
    </row>
    <row r="96" spans="1:8" ht="12.75">
      <c r="A96" s="44"/>
      <c r="B96" s="39"/>
      <c r="C96" s="44"/>
      <c r="D96" s="45"/>
      <c r="E96" s="46"/>
      <c r="F96" s="49"/>
      <c r="G96" s="47" t="str">
        <f t="shared" si="1"/>
        <v> </v>
      </c>
      <c r="H96" s="48">
        <f>IF(B96=0,"",(IF(ISNA(VLOOKUP(B96,League!$C$10:$C$162,1,FALSE)),"New","-")))</f>
      </c>
    </row>
    <row r="97" spans="1:8" ht="12.75">
      <c r="A97" s="44"/>
      <c r="B97" s="39"/>
      <c r="C97" s="44"/>
      <c r="D97" s="45"/>
      <c r="E97" s="46"/>
      <c r="F97" s="49"/>
      <c r="G97" s="47" t="str">
        <f t="shared" si="1"/>
        <v> </v>
      </c>
      <c r="H97" s="48">
        <f>IF(B97=0,"",(IF(ISNA(VLOOKUP(B97,League!$C$10:$C$162,1,FALSE)),"New","-")))</f>
      </c>
    </row>
    <row r="98" spans="1:8" ht="12.75">
      <c r="A98" s="44"/>
      <c r="B98" s="39"/>
      <c r="C98" s="44"/>
      <c r="D98" s="45"/>
      <c r="E98" s="46"/>
      <c r="F98" s="49"/>
      <c r="G98" s="47" t="str">
        <f t="shared" si="1"/>
        <v> </v>
      </c>
      <c r="H98" s="48">
        <f>IF(B98=0,"",(IF(ISNA(VLOOKUP(B98,League!$C$10:$C$162,1,FALSE)),"New","-")))</f>
      </c>
    </row>
    <row r="99" spans="1:8" ht="12.75">
      <c r="A99" s="44"/>
      <c r="B99" s="39"/>
      <c r="C99" s="44"/>
      <c r="D99" s="45"/>
      <c r="E99" s="46"/>
      <c r="F99" s="49"/>
      <c r="G99" s="47" t="str">
        <f t="shared" si="1"/>
        <v> </v>
      </c>
      <c r="H99" s="48">
        <f>IF(B99=0,"",(IF(ISNA(VLOOKUP(B99,League!$C$10:$C$162,1,FALSE)),"New","-")))</f>
      </c>
    </row>
    <row r="100" spans="1:8" ht="12.75">
      <c r="A100" s="44"/>
      <c r="B100" s="39"/>
      <c r="C100" s="44"/>
      <c r="D100" s="45"/>
      <c r="E100" s="46"/>
      <c r="F100" s="49"/>
      <c r="G100" s="47" t="str">
        <f t="shared" si="1"/>
        <v> </v>
      </c>
      <c r="H100" s="48">
        <f>IF(B100=0,"",(IF(ISNA(VLOOKUP(B100,League!$C$10:$C$162,1,FALSE)),"New","-")))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9.57421875" style="38" customWidth="1"/>
    <col min="2" max="2" width="28.00390625" style="38" customWidth="1"/>
    <col min="3" max="4" width="9.140625" style="38" customWidth="1"/>
    <col min="5" max="5" width="12.28125" style="38" customWidth="1"/>
    <col min="6" max="7" width="9.140625" style="38" customWidth="1"/>
    <col min="8" max="8" width="6.28125" style="38" customWidth="1"/>
    <col min="9" max="16384" width="9.140625" style="38" customWidth="1"/>
  </cols>
  <sheetData>
    <row r="1" spans="1:8" ht="36.75" customHeight="1">
      <c r="A1" s="93" t="str">
        <f>Title!A1</f>
        <v>Kent Orienteering League 2008/9 - Middle Distance Competition           Light Green</v>
      </c>
      <c r="B1" s="93"/>
      <c r="C1" s="93"/>
      <c r="D1" s="93"/>
      <c r="E1" s="93"/>
      <c r="F1" s="93"/>
      <c r="G1" s="93"/>
      <c r="H1" s="93"/>
    </row>
    <row r="3" spans="1:2" ht="12.75">
      <c r="A3" s="5"/>
      <c r="B3" s="6" t="s">
        <v>26</v>
      </c>
    </row>
    <row r="4" spans="1:2" ht="12.75">
      <c r="A4" s="39" t="s">
        <v>40</v>
      </c>
      <c r="B4" s="61">
        <v>39725</v>
      </c>
    </row>
    <row r="5" spans="1:2" ht="12.75">
      <c r="A5" s="39" t="s">
        <v>5</v>
      </c>
      <c r="B5" s="23" t="s">
        <v>103</v>
      </c>
    </row>
    <row r="6" spans="1:2" ht="12.75">
      <c r="A6" s="39" t="s">
        <v>7</v>
      </c>
      <c r="B6" s="23" t="s">
        <v>104</v>
      </c>
    </row>
    <row r="7" spans="1:8" ht="12.75">
      <c r="A7" s="39" t="s">
        <v>6</v>
      </c>
      <c r="B7" s="23" t="s">
        <v>105</v>
      </c>
      <c r="E7" s="38" t="s">
        <v>39</v>
      </c>
      <c r="G7" s="2"/>
      <c r="H7" s="40" t="str">
        <f>IF(B7=0,"",(IF(ISNA(VLOOKUP(B7,League!$C$10:$C$162,1,FALSE)),"New","-")))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37</v>
      </c>
      <c r="G9" s="10" t="s">
        <v>36</v>
      </c>
      <c r="H9" s="10" t="s">
        <v>38</v>
      </c>
    </row>
    <row r="10" spans="1:8" ht="13.5" thickTop="1">
      <c r="A10" s="41">
        <v>1</v>
      </c>
      <c r="B10" s="28" t="s">
        <v>106</v>
      </c>
      <c r="C10" s="27" t="s">
        <v>89</v>
      </c>
      <c r="D10" s="29" t="s">
        <v>61</v>
      </c>
      <c r="E10" s="30">
        <v>1.7847222222222223</v>
      </c>
      <c r="F10" s="31"/>
      <c r="G10" s="42">
        <f>IF(ISBLANK(F10),IF(ISBLANK(E10)," ",E$10/E10*100),0)</f>
        <v>100</v>
      </c>
      <c r="H10" s="43" t="str">
        <f>IF(B10=0,"",(IF(ISNA(VLOOKUP(B10,League!$C$10:$C$162,1,FALSE)),"New","-")))</f>
        <v>-</v>
      </c>
    </row>
    <row r="11" spans="1:8" ht="12.75">
      <c r="A11" s="44">
        <v>2</v>
      </c>
      <c r="B11" s="32" t="s">
        <v>107</v>
      </c>
      <c r="C11" s="24" t="s">
        <v>89</v>
      </c>
      <c r="D11" s="33" t="s">
        <v>61</v>
      </c>
      <c r="E11" s="34">
        <v>1.9805555555555554</v>
      </c>
      <c r="F11" s="35"/>
      <c r="G11" s="47">
        <f aca="true" t="shared" si="0" ref="G11:G74">IF(ISBLANK(F11),IF(ISBLANK(E11)," ",E$10/E11*100),0)</f>
        <v>90.11220196353437</v>
      </c>
      <c r="H11" s="48" t="str">
        <f>IF(B11=0,"",(IF(ISNA(VLOOKUP(B11,League!$C$10:$C$162,1,FALSE)),"New","-")))</f>
        <v>-</v>
      </c>
    </row>
    <row r="12" spans="1:8" ht="12.75">
      <c r="A12" s="44">
        <v>3</v>
      </c>
      <c r="B12" s="32" t="s">
        <v>108</v>
      </c>
      <c r="C12" s="24" t="s">
        <v>109</v>
      </c>
      <c r="D12" s="33" t="s">
        <v>61</v>
      </c>
      <c r="E12" s="34">
        <v>1.982638888888889</v>
      </c>
      <c r="F12" s="35"/>
      <c r="G12" s="47">
        <f t="shared" si="0"/>
        <v>90.01751313485113</v>
      </c>
      <c r="H12" s="48" t="str">
        <f>IF(B12=0,"",(IF(ISNA(VLOOKUP(B12,League!$C$10:$C$162,1,FALSE)),"New","-")))</f>
        <v>-</v>
      </c>
    </row>
    <row r="13" spans="1:8" ht="12.75">
      <c r="A13" s="44">
        <v>4</v>
      </c>
      <c r="B13" s="32" t="s">
        <v>62</v>
      </c>
      <c r="C13" s="24" t="s">
        <v>63</v>
      </c>
      <c r="D13" s="33" t="s">
        <v>61</v>
      </c>
      <c r="E13" s="34">
        <v>2.060416666666667</v>
      </c>
      <c r="F13" s="35"/>
      <c r="G13" s="47">
        <f t="shared" si="0"/>
        <v>86.61948095719582</v>
      </c>
      <c r="H13" s="48" t="str">
        <f>IF(B13=0,"",(IF(ISNA(VLOOKUP(B13,League!$C$10:$C$162,1,FALSE)),"New","-")))</f>
        <v>-</v>
      </c>
    </row>
    <row r="14" spans="1:8" ht="12.75">
      <c r="A14" s="44">
        <v>5</v>
      </c>
      <c r="B14" s="32" t="s">
        <v>67</v>
      </c>
      <c r="C14" s="24" t="s">
        <v>68</v>
      </c>
      <c r="D14" s="33" t="s">
        <v>66</v>
      </c>
      <c r="E14" s="34">
        <v>2.232638888888889</v>
      </c>
      <c r="F14" s="35"/>
      <c r="G14" s="47">
        <f t="shared" si="0"/>
        <v>79.93779160186627</v>
      </c>
      <c r="H14" s="48" t="str">
        <f>IF(B14=0,"",(IF(ISNA(VLOOKUP(B14,League!$C$10:$C$162,1,FALSE)),"New","-")))</f>
        <v>-</v>
      </c>
    </row>
    <row r="15" spans="1:8" ht="12.75">
      <c r="A15" s="44">
        <v>6</v>
      </c>
      <c r="B15" s="32" t="s">
        <v>110</v>
      </c>
      <c r="C15" s="24" t="s">
        <v>109</v>
      </c>
      <c r="D15" s="33" t="s">
        <v>66</v>
      </c>
      <c r="E15" s="34">
        <v>2.3875</v>
      </c>
      <c r="F15" s="35"/>
      <c r="G15" s="47">
        <f t="shared" si="0"/>
        <v>74.75276323443862</v>
      </c>
      <c r="H15" s="48" t="str">
        <f>IF(B15=0,"",(IF(ISNA(VLOOKUP(B15,League!$C$10:$C$162,1,FALSE)),"New","-")))</f>
        <v>-</v>
      </c>
    </row>
    <row r="16" spans="1:8" ht="12.75">
      <c r="A16" s="44">
        <v>7</v>
      </c>
      <c r="B16" s="32" t="s">
        <v>111</v>
      </c>
      <c r="C16" s="24" t="s">
        <v>112</v>
      </c>
      <c r="D16" s="33" t="s">
        <v>61</v>
      </c>
      <c r="E16" s="34">
        <v>2.5923611111111113</v>
      </c>
      <c r="F16" s="35"/>
      <c r="G16" s="47">
        <f t="shared" si="0"/>
        <v>68.84543262791321</v>
      </c>
      <c r="H16" s="48" t="str">
        <f>IF(B16=0,"",(IF(ISNA(VLOOKUP(B16,League!$C$10:$C$162,1,FALSE)),"New","-")))</f>
        <v>-</v>
      </c>
    </row>
    <row r="17" spans="1:8" ht="12.75">
      <c r="A17" s="44">
        <v>8</v>
      </c>
      <c r="B17" s="32" t="s">
        <v>113</v>
      </c>
      <c r="C17" s="24" t="s">
        <v>114</v>
      </c>
      <c r="D17" s="33" t="s">
        <v>72</v>
      </c>
      <c r="E17" s="34">
        <v>2.8006944444444444</v>
      </c>
      <c r="F17" s="36" t="s">
        <v>237</v>
      </c>
      <c r="G17" s="47">
        <f t="shared" si="0"/>
        <v>0</v>
      </c>
      <c r="H17" s="48" t="str">
        <f>IF(B17=0,"",(IF(ISNA(VLOOKUP(B17,League!$C$10:$C$162,1,FALSE)),"New","-")))</f>
        <v>-</v>
      </c>
    </row>
    <row r="18" spans="1:8" ht="12.75">
      <c r="A18" s="44">
        <v>9</v>
      </c>
      <c r="B18" s="32" t="s">
        <v>115</v>
      </c>
      <c r="C18" s="24" t="s">
        <v>60</v>
      </c>
      <c r="D18" s="33" t="s">
        <v>72</v>
      </c>
      <c r="E18" s="34">
        <v>2.861111111111111</v>
      </c>
      <c r="F18" s="36"/>
      <c r="G18" s="47">
        <f t="shared" si="0"/>
        <v>62.37864077669904</v>
      </c>
      <c r="H18" s="48" t="str">
        <f>IF(B18=0,"",(IF(ISNA(VLOOKUP(B18,League!$C$10:$C$162,1,FALSE)),"New","-")))</f>
        <v>New</v>
      </c>
    </row>
    <row r="19" spans="1:8" ht="12.75">
      <c r="A19" s="44">
        <v>10</v>
      </c>
      <c r="B19" s="32" t="s">
        <v>69</v>
      </c>
      <c r="C19" s="24" t="s">
        <v>70</v>
      </c>
      <c r="D19" s="33" t="s">
        <v>61</v>
      </c>
      <c r="E19" s="34">
        <v>2.9368055555555554</v>
      </c>
      <c r="F19" s="36"/>
      <c r="G19" s="47">
        <f t="shared" si="0"/>
        <v>60.770867817450934</v>
      </c>
      <c r="H19" s="48" t="str">
        <f>IF(B19=0,"",(IF(ISNA(VLOOKUP(B19,League!$C$10:$C$162,1,FALSE)),"New","-")))</f>
        <v>-</v>
      </c>
    </row>
    <row r="20" spans="1:8" ht="12.75">
      <c r="A20" s="44">
        <v>11</v>
      </c>
      <c r="B20" s="32" t="s">
        <v>116</v>
      </c>
      <c r="C20" s="24" t="s">
        <v>85</v>
      </c>
      <c r="D20" s="33" t="s">
        <v>72</v>
      </c>
      <c r="E20" s="34">
        <v>3.0409722222222224</v>
      </c>
      <c r="F20" s="36"/>
      <c r="G20" s="47">
        <f t="shared" si="0"/>
        <v>58.689198447134046</v>
      </c>
      <c r="H20" s="48" t="str">
        <f>IF(B20=0,"",(IF(ISNA(VLOOKUP(B20,League!$C$10:$C$162,1,FALSE)),"New","-")))</f>
        <v>-</v>
      </c>
    </row>
    <row r="21" spans="1:8" ht="12.75">
      <c r="A21" s="44">
        <v>12</v>
      </c>
      <c r="B21" s="32" t="s">
        <v>117</v>
      </c>
      <c r="C21" s="24" t="s">
        <v>118</v>
      </c>
      <c r="D21" s="33" t="s">
        <v>61</v>
      </c>
      <c r="E21" s="34">
        <v>3.076388888888889</v>
      </c>
      <c r="F21" s="36"/>
      <c r="G21" s="47">
        <f t="shared" si="0"/>
        <v>58.013544018058695</v>
      </c>
      <c r="H21" s="48" t="str">
        <f>IF(B21=0,"",(IF(ISNA(VLOOKUP(B21,League!$C$10:$C$162,1,FALSE)),"New","-")))</f>
        <v>-</v>
      </c>
    </row>
    <row r="22" spans="1:8" ht="12.75">
      <c r="A22" s="44">
        <v>13</v>
      </c>
      <c r="B22" s="32" t="s">
        <v>119</v>
      </c>
      <c r="C22" s="24" t="s">
        <v>109</v>
      </c>
      <c r="D22" s="33" t="s">
        <v>61</v>
      </c>
      <c r="E22" s="34">
        <v>3.1972222222222224</v>
      </c>
      <c r="F22" s="36"/>
      <c r="G22" s="47">
        <f t="shared" si="0"/>
        <v>55.821025195482186</v>
      </c>
      <c r="H22" s="48" t="str">
        <f>IF(B22=0,"",(IF(ISNA(VLOOKUP(B22,League!$C$10:$C$162,1,FALSE)),"New","-")))</f>
        <v>-</v>
      </c>
    </row>
    <row r="23" spans="1:8" ht="12.75">
      <c r="A23" s="44">
        <v>14</v>
      </c>
      <c r="B23" s="32" t="s">
        <v>84</v>
      </c>
      <c r="C23" s="24" t="s">
        <v>85</v>
      </c>
      <c r="D23" s="33" t="s">
        <v>61</v>
      </c>
      <c r="E23" s="34">
        <v>3.25</v>
      </c>
      <c r="F23" s="36" t="s">
        <v>237</v>
      </c>
      <c r="G23" s="47">
        <f t="shared" si="0"/>
        <v>0</v>
      </c>
      <c r="H23" s="48" t="str">
        <f>IF(B23=0,"",(IF(ISNA(VLOOKUP(B23,League!$C$10:$C$162,1,FALSE)),"New","-")))</f>
        <v>-</v>
      </c>
    </row>
    <row r="24" spans="1:8" ht="12.75">
      <c r="A24" s="44">
        <v>15</v>
      </c>
      <c r="B24" s="32" t="s">
        <v>120</v>
      </c>
      <c r="C24" s="24" t="s">
        <v>121</v>
      </c>
      <c r="D24" s="33" t="s">
        <v>61</v>
      </c>
      <c r="E24" s="34">
        <v>3.2993055555555557</v>
      </c>
      <c r="F24" s="36"/>
      <c r="G24" s="47">
        <f t="shared" si="0"/>
        <v>54.09387497368975</v>
      </c>
      <c r="H24" s="48" t="str">
        <f>IF(B24=0,"",(IF(ISNA(VLOOKUP(B24,League!$C$10:$C$162,1,FALSE)),"New","-")))</f>
        <v>-</v>
      </c>
    </row>
    <row r="25" spans="1:8" ht="12.75">
      <c r="A25" s="44">
        <v>16</v>
      </c>
      <c r="B25" s="32" t="s">
        <v>122</v>
      </c>
      <c r="C25" s="24" t="s">
        <v>70</v>
      </c>
      <c r="D25" s="33" t="s">
        <v>61</v>
      </c>
      <c r="E25" s="34">
        <v>3.34375</v>
      </c>
      <c r="F25" s="36"/>
      <c r="G25" s="47">
        <f t="shared" si="0"/>
        <v>53.374870197300105</v>
      </c>
      <c r="H25" s="48" t="str">
        <f>IF(B25=0,"",(IF(ISNA(VLOOKUP(B25,League!$C$10:$C$162,1,FALSE)),"New","-")))</f>
        <v>-</v>
      </c>
    </row>
    <row r="26" spans="1:8" ht="12.75">
      <c r="A26" s="44">
        <v>17</v>
      </c>
      <c r="B26" s="32" t="s">
        <v>123</v>
      </c>
      <c r="C26" s="24" t="s">
        <v>63</v>
      </c>
      <c r="D26" s="33" t="s">
        <v>61</v>
      </c>
      <c r="E26" s="34">
        <v>3.401388888888889</v>
      </c>
      <c r="F26" s="36" t="s">
        <v>237</v>
      </c>
      <c r="G26" s="47">
        <f t="shared" si="0"/>
        <v>0</v>
      </c>
      <c r="H26" s="48" t="str">
        <f>IF(B26=0,"",(IF(ISNA(VLOOKUP(B26,League!$C$10:$C$162,1,FALSE)),"New","-")))</f>
        <v>-</v>
      </c>
    </row>
    <row r="27" spans="1:8" ht="12.75">
      <c r="A27" s="44">
        <v>18</v>
      </c>
      <c r="B27" s="32" t="s">
        <v>124</v>
      </c>
      <c r="C27" s="24" t="s">
        <v>125</v>
      </c>
      <c r="D27" s="33" t="s">
        <v>61</v>
      </c>
      <c r="E27" s="34">
        <v>3.604861111111111</v>
      </c>
      <c r="F27" s="36" t="s">
        <v>237</v>
      </c>
      <c r="G27" s="47">
        <f t="shared" si="0"/>
        <v>0</v>
      </c>
      <c r="H27" s="48" t="str">
        <f>IF(B27=0,"",(IF(ISNA(VLOOKUP(B27,League!$C$10:$C$162,1,FALSE)),"New","-")))</f>
        <v>New</v>
      </c>
    </row>
    <row r="28" spans="1:8" ht="12.75">
      <c r="A28" s="44">
        <v>19</v>
      </c>
      <c r="B28" s="32" t="s">
        <v>126</v>
      </c>
      <c r="C28" s="24" t="s">
        <v>85</v>
      </c>
      <c r="D28" s="33" t="s">
        <v>72</v>
      </c>
      <c r="E28" s="34">
        <v>3.772222222222222</v>
      </c>
      <c r="F28" s="37" t="s">
        <v>237</v>
      </c>
      <c r="G28" s="47">
        <f t="shared" si="0"/>
        <v>0</v>
      </c>
      <c r="H28" s="48" t="str">
        <f>IF(B28=0,"",(IF(ISNA(VLOOKUP(B28,League!$C$10:$C$162,1,FALSE)),"New","-")))</f>
        <v>-</v>
      </c>
    </row>
    <row r="29" spans="1:8" ht="12.75">
      <c r="A29" s="44">
        <v>20</v>
      </c>
      <c r="B29" s="32" t="s">
        <v>127</v>
      </c>
      <c r="C29" s="24" t="s">
        <v>128</v>
      </c>
      <c r="D29" s="33" t="s">
        <v>72</v>
      </c>
      <c r="E29" s="34">
        <v>3.9715277777777778</v>
      </c>
      <c r="F29" s="36" t="s">
        <v>237</v>
      </c>
      <c r="G29" s="47">
        <f t="shared" si="0"/>
        <v>0</v>
      </c>
      <c r="H29" s="48" t="str">
        <f>IF(B29=0,"",(IF(ISNA(VLOOKUP(B29,League!$C$10:$C$162,1,FALSE)),"New","-")))</f>
        <v>New</v>
      </c>
    </row>
    <row r="30" spans="1:8" ht="12.75">
      <c r="A30" s="44">
        <v>21</v>
      </c>
      <c r="B30" s="23" t="s">
        <v>88</v>
      </c>
      <c r="C30" s="24" t="s">
        <v>89</v>
      </c>
      <c r="D30" s="33" t="s">
        <v>66</v>
      </c>
      <c r="E30" s="34">
        <v>4.002083333333333</v>
      </c>
      <c r="F30" s="36"/>
      <c r="G30" s="47">
        <f t="shared" si="0"/>
        <v>44.59482908207531</v>
      </c>
      <c r="H30" s="48" t="str">
        <f>IF(B30=0,"",(IF(ISNA(VLOOKUP(B30,League!$C$10:$C$162,1,FALSE)),"New","-")))</f>
        <v>-</v>
      </c>
    </row>
    <row r="31" spans="1:8" ht="12.75">
      <c r="A31" s="44">
        <v>22</v>
      </c>
      <c r="B31" s="23" t="s">
        <v>98</v>
      </c>
      <c r="C31" s="24" t="s">
        <v>85</v>
      </c>
      <c r="D31" s="33" t="s">
        <v>61</v>
      </c>
      <c r="E31" s="34">
        <v>4.011805555555555</v>
      </c>
      <c r="F31" s="36"/>
      <c r="G31" s="47">
        <f t="shared" si="0"/>
        <v>44.48675783278519</v>
      </c>
      <c r="H31" s="48" t="str">
        <f>IF(B31=0,"",(IF(ISNA(VLOOKUP(B31,League!$C$10:$C$162,1,FALSE)),"New","-")))</f>
        <v>-</v>
      </c>
    </row>
    <row r="32" spans="1:8" ht="12.75">
      <c r="A32" s="44">
        <v>23</v>
      </c>
      <c r="B32" s="23" t="s">
        <v>129</v>
      </c>
      <c r="C32" s="24" t="s">
        <v>83</v>
      </c>
      <c r="D32" s="33" t="s">
        <v>72</v>
      </c>
      <c r="E32" s="34">
        <v>4.210416666666666</v>
      </c>
      <c r="F32" s="36"/>
      <c r="G32" s="47">
        <f t="shared" si="0"/>
        <v>42.388256638627745</v>
      </c>
      <c r="H32" s="48" t="str">
        <f>IF(B32=0,"",(IF(ISNA(VLOOKUP(B32,League!$C$10:$C$162,1,FALSE)),"New","-")))</f>
        <v>-</v>
      </c>
    </row>
    <row r="33" spans="1:8" ht="12.75">
      <c r="A33" s="44">
        <v>24</v>
      </c>
      <c r="B33" s="23" t="s">
        <v>130</v>
      </c>
      <c r="C33" s="24" t="s">
        <v>121</v>
      </c>
      <c r="D33" s="33" t="s">
        <v>72</v>
      </c>
      <c r="E33" s="34">
        <v>4.2340277777777775</v>
      </c>
      <c r="F33" s="36"/>
      <c r="G33" s="47">
        <f t="shared" si="0"/>
        <v>42.1518779727735</v>
      </c>
      <c r="H33" s="48" t="str">
        <f>IF(B33=0,"",(IF(ISNA(VLOOKUP(B33,League!$C$10:$C$162,1,FALSE)),"New","-")))</f>
        <v>New</v>
      </c>
    </row>
    <row r="34" spans="1:8" ht="12.75">
      <c r="A34" s="44">
        <v>25</v>
      </c>
      <c r="B34" s="23" t="s">
        <v>131</v>
      </c>
      <c r="C34" s="24" t="s">
        <v>132</v>
      </c>
      <c r="D34" s="33" t="s">
        <v>61</v>
      </c>
      <c r="E34" s="34">
        <v>4.667361111111111</v>
      </c>
      <c r="F34" s="36"/>
      <c r="G34" s="47">
        <f t="shared" si="0"/>
        <v>38.23835738729356</v>
      </c>
      <c r="H34" s="48" t="str">
        <f>IF(B34=0,"",(IF(ISNA(VLOOKUP(B34,League!$C$10:$C$162,1,FALSE)),"New","-")))</f>
        <v>-</v>
      </c>
    </row>
    <row r="35" spans="1:8" ht="12.75">
      <c r="A35" s="44">
        <v>26</v>
      </c>
      <c r="B35" s="23" t="s">
        <v>97</v>
      </c>
      <c r="C35" s="24" t="s">
        <v>65</v>
      </c>
      <c r="D35" s="33" t="s">
        <v>61</v>
      </c>
      <c r="E35" s="34">
        <v>4.8277777777777775</v>
      </c>
      <c r="F35" s="36"/>
      <c r="G35" s="47">
        <f t="shared" si="0"/>
        <v>36.967779056386654</v>
      </c>
      <c r="H35" s="48" t="str">
        <f>IF(B35=0,"",(IF(ISNA(VLOOKUP(B35,League!$C$10:$C$162,1,FALSE)),"New","-")))</f>
        <v>-</v>
      </c>
    </row>
    <row r="36" spans="1:8" ht="12.75">
      <c r="A36" s="44">
        <v>27</v>
      </c>
      <c r="B36" s="23"/>
      <c r="C36" s="24"/>
      <c r="D36" s="33"/>
      <c r="E36" s="34"/>
      <c r="F36" s="36"/>
      <c r="G36" s="47" t="str">
        <f t="shared" si="0"/>
        <v> </v>
      </c>
      <c r="H36" s="48">
        <f>IF(B36=0,"",(IF(ISNA(VLOOKUP(B36,League!$C$10:$C$162,1,FALSE)),"New","-")))</f>
      </c>
    </row>
    <row r="37" spans="1:8" ht="12.75">
      <c r="A37" s="44">
        <v>28</v>
      </c>
      <c r="B37" s="23"/>
      <c r="C37" s="24"/>
      <c r="D37" s="33"/>
      <c r="E37" s="34"/>
      <c r="F37" s="36"/>
      <c r="G37" s="47" t="str">
        <f t="shared" si="0"/>
        <v> </v>
      </c>
      <c r="H37" s="48">
        <f>IF(B37=0,"",(IF(ISNA(VLOOKUP(B37,League!$C$10:$C$162,1,FALSE)),"New","-")))</f>
      </c>
    </row>
    <row r="38" spans="1:8" ht="12.75">
      <c r="A38" s="44">
        <v>29</v>
      </c>
      <c r="B38" s="23"/>
      <c r="C38" s="24"/>
      <c r="D38" s="33"/>
      <c r="E38" s="34"/>
      <c r="F38" s="36"/>
      <c r="G38" s="47" t="str">
        <f t="shared" si="0"/>
        <v> </v>
      </c>
      <c r="H38" s="48">
        <f>IF(B38=0,"",(IF(ISNA(VLOOKUP(B38,League!$C$10:$C$162,1,FALSE)),"New","-")))</f>
      </c>
    </row>
    <row r="39" spans="1:8" ht="12.75">
      <c r="A39" s="44">
        <v>30</v>
      </c>
      <c r="B39" s="23"/>
      <c r="C39" s="24"/>
      <c r="D39" s="33"/>
      <c r="E39" s="34"/>
      <c r="F39" s="36"/>
      <c r="G39" s="47" t="str">
        <f t="shared" si="0"/>
        <v> </v>
      </c>
      <c r="H39" s="48">
        <f>IF(B39=0,"",(IF(ISNA(VLOOKUP(B39,League!$C$10:$C$162,1,FALSE)),"New","-")))</f>
      </c>
    </row>
    <row r="40" spans="1:8" ht="12.75">
      <c r="A40" s="44">
        <v>31</v>
      </c>
      <c r="B40" s="23"/>
      <c r="C40" s="24"/>
      <c r="D40" s="33"/>
      <c r="E40" s="34"/>
      <c r="F40" s="36"/>
      <c r="G40" s="47" t="str">
        <f t="shared" si="0"/>
        <v> </v>
      </c>
      <c r="H40" s="48">
        <f>IF(B40=0,"",(IF(ISNA(VLOOKUP(B40,League!$C$10:$C$162,1,FALSE)),"New","-")))</f>
      </c>
    </row>
    <row r="41" spans="1:8" ht="12.75">
      <c r="A41" s="44">
        <v>32</v>
      </c>
      <c r="B41" s="23"/>
      <c r="C41" s="24"/>
      <c r="D41" s="33"/>
      <c r="E41" s="34"/>
      <c r="F41" s="36"/>
      <c r="G41" s="47" t="str">
        <f t="shared" si="0"/>
        <v> </v>
      </c>
      <c r="H41" s="48">
        <f>IF(B41=0,"",(IF(ISNA(VLOOKUP(B41,League!$C$10:$C$162,1,FALSE)),"New","-")))</f>
      </c>
    </row>
    <row r="42" spans="1:8" ht="12.75">
      <c r="A42" s="44">
        <v>33</v>
      </c>
      <c r="B42" s="23"/>
      <c r="C42" s="24"/>
      <c r="D42" s="33"/>
      <c r="E42" s="34"/>
      <c r="F42" s="36"/>
      <c r="G42" s="47" t="str">
        <f t="shared" si="0"/>
        <v> </v>
      </c>
      <c r="H42" s="48">
        <f>IF(B42=0,"",(IF(ISNA(VLOOKUP(B42,League!$C$10:$C$162,1,FALSE)),"New","-")))</f>
      </c>
    </row>
    <row r="43" spans="1:8" ht="12.75">
      <c r="A43" s="44">
        <v>34</v>
      </c>
      <c r="B43" s="23"/>
      <c r="C43" s="24"/>
      <c r="D43" s="33"/>
      <c r="E43" s="34"/>
      <c r="F43" s="36"/>
      <c r="G43" s="47" t="str">
        <f t="shared" si="0"/>
        <v> </v>
      </c>
      <c r="H43" s="48">
        <f>IF(B43=0,"",(IF(ISNA(VLOOKUP(B43,League!$C$10:$C$162,1,FALSE)),"New","-")))</f>
      </c>
    </row>
    <row r="44" spans="1:8" ht="12.75">
      <c r="A44" s="44">
        <v>35</v>
      </c>
      <c r="B44" s="23"/>
      <c r="C44" s="24"/>
      <c r="D44" s="33"/>
      <c r="E44" s="34"/>
      <c r="F44" s="36"/>
      <c r="G44" s="47" t="str">
        <f t="shared" si="0"/>
        <v> </v>
      </c>
      <c r="H44" s="48">
        <f>IF(B44=0,"",(IF(ISNA(VLOOKUP(B44,League!$C$10:$C$162,1,FALSE)),"New","-")))</f>
      </c>
    </row>
    <row r="45" spans="1:8" ht="12.75">
      <c r="A45" s="44">
        <v>36</v>
      </c>
      <c r="B45" s="23"/>
      <c r="C45" s="24"/>
      <c r="D45" s="33"/>
      <c r="E45" s="34"/>
      <c r="F45" s="36"/>
      <c r="G45" s="47" t="str">
        <f t="shared" si="0"/>
        <v> </v>
      </c>
      <c r="H45" s="48">
        <f>IF(B45=0,"",(IF(ISNA(VLOOKUP(B45,League!$C$10:$C$162,1,FALSE)),"New","-")))</f>
      </c>
    </row>
    <row r="46" spans="1:8" ht="12.75">
      <c r="A46" s="44">
        <v>37</v>
      </c>
      <c r="B46" s="23"/>
      <c r="C46" s="24"/>
      <c r="D46" s="33"/>
      <c r="E46" s="34"/>
      <c r="F46" s="36"/>
      <c r="G46" s="47" t="str">
        <f t="shared" si="0"/>
        <v> </v>
      </c>
      <c r="H46" s="48">
        <f>IF(B46=0,"",(IF(ISNA(VLOOKUP(B46,League!$C$10:$C$162,1,FALSE)),"New","-")))</f>
      </c>
    </row>
    <row r="47" spans="1:8" ht="12.75">
      <c r="A47" s="44">
        <v>38</v>
      </c>
      <c r="B47" s="23"/>
      <c r="C47" s="24"/>
      <c r="D47" s="33"/>
      <c r="E47" s="34"/>
      <c r="F47" s="36"/>
      <c r="G47" s="47" t="str">
        <f t="shared" si="0"/>
        <v> </v>
      </c>
      <c r="H47" s="48">
        <f>IF(B47=0,"",(IF(ISNA(VLOOKUP(B47,League!$C$10:$C$162,1,FALSE)),"New","-")))</f>
      </c>
    </row>
    <row r="48" spans="1:8" ht="12.75">
      <c r="A48" s="44">
        <v>39</v>
      </c>
      <c r="B48" s="23"/>
      <c r="C48" s="24"/>
      <c r="D48" s="33"/>
      <c r="E48" s="34"/>
      <c r="F48" s="36"/>
      <c r="G48" s="47" t="str">
        <f t="shared" si="0"/>
        <v> </v>
      </c>
      <c r="H48" s="48">
        <f>IF(B48=0,"",(IF(ISNA(VLOOKUP(B48,League!$C$10:$C$162,1,FALSE)),"New","-")))</f>
      </c>
    </row>
    <row r="49" spans="1:8" ht="12.75">
      <c r="A49" s="44">
        <v>40</v>
      </c>
      <c r="B49" s="23"/>
      <c r="C49" s="24"/>
      <c r="D49" s="33"/>
      <c r="E49" s="34"/>
      <c r="F49" s="36"/>
      <c r="G49" s="47" t="str">
        <f t="shared" si="0"/>
        <v> </v>
      </c>
      <c r="H49" s="48">
        <f>IF(B49=0,"",(IF(ISNA(VLOOKUP(B49,League!$C$10:$C$162,1,FALSE)),"New","-")))</f>
      </c>
    </row>
    <row r="50" spans="1:8" ht="12.75">
      <c r="A50" s="44"/>
      <c r="B50" s="39"/>
      <c r="C50" s="44"/>
      <c r="D50" s="45"/>
      <c r="E50" s="46"/>
      <c r="F50" s="49"/>
      <c r="G50" s="47" t="str">
        <f t="shared" si="0"/>
        <v> </v>
      </c>
      <c r="H50" s="48">
        <f>IF(B50=0,"",(IF(ISNA(VLOOKUP(B50,League!$C$10:$C$162,1,FALSE)),"New","-")))</f>
      </c>
    </row>
    <row r="51" spans="1:8" ht="12.75">
      <c r="A51" s="44"/>
      <c r="B51" s="39"/>
      <c r="C51" s="44"/>
      <c r="D51" s="45"/>
      <c r="E51" s="46"/>
      <c r="F51" s="49"/>
      <c r="G51" s="47" t="str">
        <f t="shared" si="0"/>
        <v> </v>
      </c>
      <c r="H51" s="48">
        <f>IF(B51=0,"",(IF(ISNA(VLOOKUP(B51,League!$C$10:$C$162,1,FALSE)),"New","-")))</f>
      </c>
    </row>
    <row r="52" spans="1:8" ht="12.75">
      <c r="A52" s="44"/>
      <c r="B52" s="39"/>
      <c r="C52" s="44"/>
      <c r="D52" s="45"/>
      <c r="E52" s="46"/>
      <c r="F52" s="49"/>
      <c r="G52" s="47" t="str">
        <f t="shared" si="0"/>
        <v> </v>
      </c>
      <c r="H52" s="48">
        <f>IF(B52=0,"",(IF(ISNA(VLOOKUP(B52,League!$C$10:$C$162,1,FALSE)),"New","-")))</f>
      </c>
    </row>
    <row r="53" spans="1:8" ht="12.75">
      <c r="A53" s="44"/>
      <c r="B53" s="39"/>
      <c r="C53" s="44"/>
      <c r="D53" s="45"/>
      <c r="E53" s="46"/>
      <c r="F53" s="49"/>
      <c r="G53" s="47" t="str">
        <f t="shared" si="0"/>
        <v> </v>
      </c>
      <c r="H53" s="48">
        <f>IF(B53=0,"",(IF(ISNA(VLOOKUP(B53,League!$C$10:$C$162,1,FALSE)),"New","-")))</f>
      </c>
    </row>
    <row r="54" spans="1:8" ht="12.75">
      <c r="A54" s="44"/>
      <c r="B54" s="39"/>
      <c r="C54" s="44"/>
      <c r="D54" s="45"/>
      <c r="E54" s="46"/>
      <c r="F54" s="49"/>
      <c r="G54" s="47" t="str">
        <f t="shared" si="0"/>
        <v> </v>
      </c>
      <c r="H54" s="48">
        <f>IF(B54=0,"",(IF(ISNA(VLOOKUP(B54,League!$C$10:$C$162,1,FALSE)),"New","-")))</f>
      </c>
    </row>
    <row r="55" spans="1:8" ht="12.75">
      <c r="A55" s="44"/>
      <c r="B55" s="39"/>
      <c r="C55" s="44"/>
      <c r="D55" s="45"/>
      <c r="E55" s="46"/>
      <c r="F55" s="49"/>
      <c r="G55" s="47" t="str">
        <f t="shared" si="0"/>
        <v> </v>
      </c>
      <c r="H55" s="48">
        <f>IF(B55=0,"",(IF(ISNA(VLOOKUP(B55,League!$C$10:$C$162,1,FALSE)),"New","-")))</f>
      </c>
    </row>
    <row r="56" spans="1:8" ht="12.75">
      <c r="A56" s="44"/>
      <c r="B56" s="39"/>
      <c r="C56" s="44"/>
      <c r="D56" s="45"/>
      <c r="E56" s="46"/>
      <c r="F56" s="49"/>
      <c r="G56" s="47" t="str">
        <f t="shared" si="0"/>
        <v> </v>
      </c>
      <c r="H56" s="48">
        <f>IF(B56=0,"",(IF(ISNA(VLOOKUP(B56,League!$C$10:$C$162,1,FALSE)),"New","-")))</f>
      </c>
    </row>
    <row r="57" spans="1:8" ht="12.75">
      <c r="A57" s="44"/>
      <c r="B57" s="39"/>
      <c r="C57" s="44"/>
      <c r="D57" s="45"/>
      <c r="E57" s="46"/>
      <c r="F57" s="49"/>
      <c r="G57" s="47" t="str">
        <f t="shared" si="0"/>
        <v> </v>
      </c>
      <c r="H57" s="48">
        <f>IF(B57=0,"",(IF(ISNA(VLOOKUP(B57,League!$C$10:$C$162,1,FALSE)),"New","-")))</f>
      </c>
    </row>
    <row r="58" spans="1:8" ht="12.75">
      <c r="A58" s="44"/>
      <c r="B58" s="39"/>
      <c r="C58" s="44"/>
      <c r="D58" s="45"/>
      <c r="E58" s="46"/>
      <c r="F58" s="49"/>
      <c r="G58" s="47" t="str">
        <f t="shared" si="0"/>
        <v> </v>
      </c>
      <c r="H58" s="48">
        <f>IF(B58=0,"",(IF(ISNA(VLOOKUP(B58,League!$C$10:$C$162,1,FALSE)),"New","-")))</f>
      </c>
    </row>
    <row r="59" spans="1:8" ht="12.75">
      <c r="A59" s="44"/>
      <c r="B59" s="39"/>
      <c r="C59" s="44"/>
      <c r="D59" s="45"/>
      <c r="E59" s="46"/>
      <c r="F59" s="49"/>
      <c r="G59" s="47" t="str">
        <f t="shared" si="0"/>
        <v> </v>
      </c>
      <c r="H59" s="48">
        <f>IF(B59=0,"",(IF(ISNA(VLOOKUP(B59,League!$C$10:$C$162,1,FALSE)),"New","-")))</f>
      </c>
    </row>
    <row r="60" spans="1:8" ht="12.75">
      <c r="A60" s="44"/>
      <c r="B60" s="39"/>
      <c r="C60" s="44"/>
      <c r="D60" s="45"/>
      <c r="E60" s="46"/>
      <c r="F60" s="49"/>
      <c r="G60" s="47" t="str">
        <f t="shared" si="0"/>
        <v> </v>
      </c>
      <c r="H60" s="48">
        <f>IF(B60=0,"",(IF(ISNA(VLOOKUP(B60,League!$C$10:$C$162,1,FALSE)),"New","-")))</f>
      </c>
    </row>
    <row r="61" spans="1:8" ht="12.75">
      <c r="A61" s="44"/>
      <c r="B61" s="39"/>
      <c r="C61" s="44"/>
      <c r="D61" s="45"/>
      <c r="E61" s="46"/>
      <c r="F61" s="49"/>
      <c r="G61" s="47" t="str">
        <f t="shared" si="0"/>
        <v> </v>
      </c>
      <c r="H61" s="48">
        <f>IF(B61=0,"",(IF(ISNA(VLOOKUP(B61,League!$C$10:$C$162,1,FALSE)),"New","-")))</f>
      </c>
    </row>
    <row r="62" spans="1:8" ht="12.75">
      <c r="A62" s="44"/>
      <c r="B62" s="39"/>
      <c r="C62" s="44"/>
      <c r="D62" s="45"/>
      <c r="E62" s="46"/>
      <c r="F62" s="49"/>
      <c r="G62" s="47" t="str">
        <f t="shared" si="0"/>
        <v> </v>
      </c>
      <c r="H62" s="48">
        <f>IF(B62=0,"",(IF(ISNA(VLOOKUP(B62,League!$C$10:$C$162,1,FALSE)),"New","-")))</f>
      </c>
    </row>
    <row r="63" spans="1:8" ht="12.75">
      <c r="A63" s="44"/>
      <c r="B63" s="39"/>
      <c r="C63" s="44"/>
      <c r="D63" s="45"/>
      <c r="E63" s="46"/>
      <c r="F63" s="49"/>
      <c r="G63" s="47" t="str">
        <f t="shared" si="0"/>
        <v> </v>
      </c>
      <c r="H63" s="48">
        <f>IF(B63=0,"",(IF(ISNA(VLOOKUP(B63,League!$C$10:$C$162,1,FALSE)),"New","-")))</f>
      </c>
    </row>
    <row r="64" spans="1:8" ht="12.75">
      <c r="A64" s="44"/>
      <c r="B64" s="39"/>
      <c r="C64" s="44"/>
      <c r="D64" s="45"/>
      <c r="E64" s="46"/>
      <c r="F64" s="49"/>
      <c r="G64" s="47" t="str">
        <f t="shared" si="0"/>
        <v> </v>
      </c>
      <c r="H64" s="48">
        <f>IF(B64=0,"",(IF(ISNA(VLOOKUP(B64,League!$C$10:$C$162,1,FALSE)),"New","-")))</f>
      </c>
    </row>
    <row r="65" spans="1:8" ht="12.75">
      <c r="A65" s="44"/>
      <c r="B65" s="39"/>
      <c r="C65" s="44"/>
      <c r="D65" s="45"/>
      <c r="E65" s="46"/>
      <c r="F65" s="49"/>
      <c r="G65" s="47" t="str">
        <f t="shared" si="0"/>
        <v> </v>
      </c>
      <c r="H65" s="48">
        <f>IF(B65=0,"",(IF(ISNA(VLOOKUP(B65,League!$C$10:$C$162,1,FALSE)),"New","-")))</f>
      </c>
    </row>
    <row r="66" spans="1:8" ht="12.75">
      <c r="A66" s="44"/>
      <c r="B66" s="39"/>
      <c r="C66" s="44"/>
      <c r="D66" s="45"/>
      <c r="E66" s="46"/>
      <c r="F66" s="49"/>
      <c r="G66" s="47" t="str">
        <f t="shared" si="0"/>
        <v> </v>
      </c>
      <c r="H66" s="48">
        <f>IF(B66=0,"",(IF(ISNA(VLOOKUP(B66,League!$C$10:$C$162,1,FALSE)),"New","-")))</f>
      </c>
    </row>
    <row r="67" spans="1:8" ht="12.75">
      <c r="A67" s="44"/>
      <c r="B67" s="39"/>
      <c r="C67" s="44"/>
      <c r="D67" s="45"/>
      <c r="E67" s="46"/>
      <c r="F67" s="49"/>
      <c r="G67" s="47" t="str">
        <f t="shared" si="0"/>
        <v> </v>
      </c>
      <c r="H67" s="48">
        <f>IF(B67=0,"",(IF(ISNA(VLOOKUP(B67,League!$C$10:$C$162,1,FALSE)),"New","-")))</f>
      </c>
    </row>
    <row r="68" spans="1:8" ht="12.75">
      <c r="A68" s="44"/>
      <c r="B68" s="39"/>
      <c r="C68" s="44"/>
      <c r="D68" s="45"/>
      <c r="E68" s="46"/>
      <c r="F68" s="49"/>
      <c r="G68" s="47" t="str">
        <f t="shared" si="0"/>
        <v> </v>
      </c>
      <c r="H68" s="48">
        <f>IF(B68=0,"",(IF(ISNA(VLOOKUP(B68,League!$C$10:$C$162,1,FALSE)),"New","-")))</f>
      </c>
    </row>
    <row r="69" spans="1:8" ht="12.75">
      <c r="A69" s="44"/>
      <c r="B69" s="39"/>
      <c r="C69" s="44"/>
      <c r="D69" s="45"/>
      <c r="E69" s="46"/>
      <c r="F69" s="49"/>
      <c r="G69" s="47" t="str">
        <f t="shared" si="0"/>
        <v> </v>
      </c>
      <c r="H69" s="48">
        <f>IF(B69=0,"",(IF(ISNA(VLOOKUP(B69,League!$C$10:$C$162,1,FALSE)),"New","-")))</f>
      </c>
    </row>
    <row r="70" spans="1:8" ht="12.75">
      <c r="A70" s="44"/>
      <c r="B70" s="39"/>
      <c r="C70" s="44"/>
      <c r="D70" s="45"/>
      <c r="E70" s="46"/>
      <c r="F70" s="49"/>
      <c r="G70" s="47" t="str">
        <f t="shared" si="0"/>
        <v> </v>
      </c>
      <c r="H70" s="48">
        <f>IF(B70=0,"",(IF(ISNA(VLOOKUP(B70,League!$C$10:$C$162,1,FALSE)),"New","-")))</f>
      </c>
    </row>
    <row r="71" spans="1:8" ht="12.75">
      <c r="A71" s="44"/>
      <c r="B71" s="39"/>
      <c r="C71" s="44"/>
      <c r="D71" s="45"/>
      <c r="E71" s="46"/>
      <c r="F71" s="49"/>
      <c r="G71" s="47" t="str">
        <f t="shared" si="0"/>
        <v> </v>
      </c>
      <c r="H71" s="48">
        <f>IF(B71=0,"",(IF(ISNA(VLOOKUP(B71,League!$C$10:$C$162,1,FALSE)),"New","-")))</f>
      </c>
    </row>
    <row r="72" spans="1:8" ht="12.75">
      <c r="A72" s="44"/>
      <c r="B72" s="39"/>
      <c r="C72" s="44"/>
      <c r="D72" s="45"/>
      <c r="E72" s="46"/>
      <c r="F72" s="49"/>
      <c r="G72" s="47" t="str">
        <f t="shared" si="0"/>
        <v> </v>
      </c>
      <c r="H72" s="48">
        <f>IF(B72=0,"",(IF(ISNA(VLOOKUP(B72,League!$C$10:$C$162,1,FALSE)),"New","-")))</f>
      </c>
    </row>
    <row r="73" spans="1:8" ht="12.75">
      <c r="A73" s="44"/>
      <c r="B73" s="39"/>
      <c r="C73" s="44"/>
      <c r="D73" s="45"/>
      <c r="E73" s="46"/>
      <c r="F73" s="49"/>
      <c r="G73" s="47" t="str">
        <f t="shared" si="0"/>
        <v> </v>
      </c>
      <c r="H73" s="48">
        <f>IF(B73=0,"",(IF(ISNA(VLOOKUP(B73,League!$C$10:$C$162,1,FALSE)),"New","-")))</f>
      </c>
    </row>
    <row r="74" spans="1:8" ht="12.75">
      <c r="A74" s="44"/>
      <c r="B74" s="39"/>
      <c r="C74" s="44"/>
      <c r="D74" s="45"/>
      <c r="E74" s="46"/>
      <c r="F74" s="49"/>
      <c r="G74" s="47" t="str">
        <f t="shared" si="0"/>
        <v> </v>
      </c>
      <c r="H74" s="48">
        <f>IF(B74=0,"",(IF(ISNA(VLOOKUP(B74,League!$C$10:$C$162,1,FALSE)),"New","-")))</f>
      </c>
    </row>
    <row r="75" spans="1:8" ht="12.75">
      <c r="A75" s="44"/>
      <c r="B75" s="39"/>
      <c r="C75" s="44"/>
      <c r="D75" s="45"/>
      <c r="E75" s="46"/>
      <c r="F75" s="49"/>
      <c r="G75" s="47" t="str">
        <f aca="true" t="shared" si="1" ref="G75:G100">IF(ISBLANK(F75),IF(ISBLANK(E75)," ",E$10/E75*100),0)</f>
        <v> </v>
      </c>
      <c r="H75" s="48">
        <f>IF(B75=0,"",(IF(ISNA(VLOOKUP(B75,League!$C$10:$C$162,1,FALSE)),"New","-")))</f>
      </c>
    </row>
    <row r="76" spans="1:8" ht="12.75">
      <c r="A76" s="44"/>
      <c r="B76" s="39"/>
      <c r="C76" s="44"/>
      <c r="D76" s="45"/>
      <c r="E76" s="46"/>
      <c r="F76" s="49"/>
      <c r="G76" s="47" t="str">
        <f t="shared" si="1"/>
        <v> </v>
      </c>
      <c r="H76" s="48">
        <f>IF(B76=0,"",(IF(ISNA(VLOOKUP(B76,League!$C$10:$C$162,1,FALSE)),"New","-")))</f>
      </c>
    </row>
    <row r="77" spans="1:8" ht="12.75">
      <c r="A77" s="44"/>
      <c r="B77" s="39"/>
      <c r="C77" s="44"/>
      <c r="D77" s="45"/>
      <c r="E77" s="46"/>
      <c r="F77" s="49"/>
      <c r="G77" s="47" t="str">
        <f t="shared" si="1"/>
        <v> </v>
      </c>
      <c r="H77" s="48">
        <f>IF(B77=0,"",(IF(ISNA(VLOOKUP(B77,League!$C$10:$C$162,1,FALSE)),"New","-")))</f>
      </c>
    </row>
    <row r="78" spans="1:8" ht="12.75">
      <c r="A78" s="44"/>
      <c r="B78" s="39"/>
      <c r="C78" s="44"/>
      <c r="D78" s="45"/>
      <c r="E78" s="46"/>
      <c r="F78" s="49"/>
      <c r="G78" s="47" t="str">
        <f t="shared" si="1"/>
        <v> </v>
      </c>
      <c r="H78" s="48">
        <f>IF(B78=0,"",(IF(ISNA(VLOOKUP(B78,League!$C$10:$C$162,1,FALSE)),"New","-")))</f>
      </c>
    </row>
    <row r="79" spans="1:8" ht="12.75">
      <c r="A79" s="44"/>
      <c r="B79" s="39"/>
      <c r="C79" s="44"/>
      <c r="D79" s="45"/>
      <c r="E79" s="46"/>
      <c r="F79" s="49"/>
      <c r="G79" s="47" t="str">
        <f t="shared" si="1"/>
        <v> </v>
      </c>
      <c r="H79" s="48">
        <f>IF(B79=0,"",(IF(ISNA(VLOOKUP(B79,League!$C$10:$C$162,1,FALSE)),"New","-")))</f>
      </c>
    </row>
    <row r="80" spans="1:8" ht="12.75">
      <c r="A80" s="44"/>
      <c r="B80" s="39"/>
      <c r="C80" s="44"/>
      <c r="D80" s="45"/>
      <c r="E80" s="46"/>
      <c r="F80" s="49"/>
      <c r="G80" s="47" t="str">
        <f t="shared" si="1"/>
        <v> </v>
      </c>
      <c r="H80" s="48">
        <f>IF(B80=0,"",(IF(ISNA(VLOOKUP(B80,League!$C$10:$C$162,1,FALSE)),"New","-")))</f>
      </c>
    </row>
    <row r="81" spans="1:8" ht="12.75">
      <c r="A81" s="44"/>
      <c r="B81" s="39"/>
      <c r="C81" s="44"/>
      <c r="D81" s="45"/>
      <c r="E81" s="46"/>
      <c r="F81" s="49"/>
      <c r="G81" s="47" t="str">
        <f t="shared" si="1"/>
        <v> </v>
      </c>
      <c r="H81" s="48">
        <f>IF(B81=0,"",(IF(ISNA(VLOOKUP(B81,League!$C$10:$C$162,1,FALSE)),"New","-")))</f>
      </c>
    </row>
    <row r="82" spans="1:8" ht="12.75">
      <c r="A82" s="44"/>
      <c r="B82" s="39"/>
      <c r="C82" s="44"/>
      <c r="D82" s="45"/>
      <c r="E82" s="46"/>
      <c r="F82" s="49"/>
      <c r="G82" s="47" t="str">
        <f t="shared" si="1"/>
        <v> </v>
      </c>
      <c r="H82" s="48">
        <f>IF(B82=0,"",(IF(ISNA(VLOOKUP(B82,League!$C$10:$C$162,1,FALSE)),"New","-")))</f>
      </c>
    </row>
    <row r="83" spans="1:8" ht="12.75">
      <c r="A83" s="44"/>
      <c r="B83" s="39"/>
      <c r="C83" s="44"/>
      <c r="D83" s="45"/>
      <c r="E83" s="46"/>
      <c r="F83" s="49"/>
      <c r="G83" s="47" t="str">
        <f t="shared" si="1"/>
        <v> </v>
      </c>
      <c r="H83" s="48">
        <f>IF(B83=0,"",(IF(ISNA(VLOOKUP(B83,League!$C$10:$C$162,1,FALSE)),"New","-")))</f>
      </c>
    </row>
    <row r="84" spans="1:8" ht="12.75">
      <c r="A84" s="44"/>
      <c r="B84" s="39"/>
      <c r="C84" s="44"/>
      <c r="D84" s="45"/>
      <c r="E84" s="46"/>
      <c r="F84" s="49"/>
      <c r="G84" s="47" t="str">
        <f t="shared" si="1"/>
        <v> </v>
      </c>
      <c r="H84" s="48">
        <f>IF(B84=0,"",(IF(ISNA(VLOOKUP(B84,League!$C$10:$C$162,1,FALSE)),"New","-")))</f>
      </c>
    </row>
    <row r="85" spans="1:8" ht="12.75">
      <c r="A85" s="44"/>
      <c r="B85" s="39"/>
      <c r="C85" s="44"/>
      <c r="D85" s="45"/>
      <c r="E85" s="46"/>
      <c r="F85" s="49"/>
      <c r="G85" s="47" t="str">
        <f t="shared" si="1"/>
        <v> </v>
      </c>
      <c r="H85" s="48">
        <f>IF(B85=0,"",(IF(ISNA(VLOOKUP(B85,League!$C$10:$C$162,1,FALSE)),"New","-")))</f>
      </c>
    </row>
    <row r="86" spans="1:8" ht="12.75">
      <c r="A86" s="44"/>
      <c r="B86" s="39"/>
      <c r="C86" s="44"/>
      <c r="D86" s="45"/>
      <c r="E86" s="46"/>
      <c r="F86" s="49"/>
      <c r="G86" s="47" t="str">
        <f t="shared" si="1"/>
        <v> </v>
      </c>
      <c r="H86" s="48">
        <f>IF(B86=0,"",(IF(ISNA(VLOOKUP(B86,League!$C$10:$C$162,1,FALSE)),"New","-")))</f>
      </c>
    </row>
    <row r="87" spans="1:8" ht="12.75">
      <c r="A87" s="44"/>
      <c r="B87" s="39"/>
      <c r="C87" s="44"/>
      <c r="D87" s="45"/>
      <c r="E87" s="46"/>
      <c r="F87" s="49"/>
      <c r="G87" s="47" t="str">
        <f t="shared" si="1"/>
        <v> </v>
      </c>
      <c r="H87" s="48">
        <f>IF(B87=0,"",(IF(ISNA(VLOOKUP(B87,League!$C$10:$C$162,1,FALSE)),"New","-")))</f>
      </c>
    </row>
    <row r="88" spans="1:8" ht="12.75">
      <c r="A88" s="44"/>
      <c r="B88" s="39"/>
      <c r="C88" s="44"/>
      <c r="D88" s="45"/>
      <c r="E88" s="46"/>
      <c r="F88" s="49"/>
      <c r="G88" s="47" t="str">
        <f t="shared" si="1"/>
        <v> </v>
      </c>
      <c r="H88" s="48">
        <f>IF(B88=0,"",(IF(ISNA(VLOOKUP(B88,League!$C$10:$C$162,1,FALSE)),"New","-")))</f>
      </c>
    </row>
    <row r="89" spans="1:8" ht="12.75">
      <c r="A89" s="44"/>
      <c r="B89" s="39"/>
      <c r="C89" s="44"/>
      <c r="D89" s="45"/>
      <c r="E89" s="46"/>
      <c r="F89" s="49"/>
      <c r="G89" s="47" t="str">
        <f t="shared" si="1"/>
        <v> </v>
      </c>
      <c r="H89" s="48">
        <f>IF(B89=0,"",(IF(ISNA(VLOOKUP(B89,League!$C$10:$C$162,1,FALSE)),"New","-")))</f>
      </c>
    </row>
    <row r="90" spans="1:8" ht="12.75">
      <c r="A90" s="44"/>
      <c r="B90" s="39"/>
      <c r="C90" s="44"/>
      <c r="D90" s="45"/>
      <c r="E90" s="46"/>
      <c r="F90" s="49"/>
      <c r="G90" s="47" t="str">
        <f t="shared" si="1"/>
        <v> </v>
      </c>
      <c r="H90" s="48">
        <f>IF(B90=0,"",(IF(ISNA(VLOOKUP(B90,League!$C$10:$C$162,1,FALSE)),"New","-")))</f>
      </c>
    </row>
    <row r="91" spans="1:8" ht="12.75">
      <c r="A91" s="44"/>
      <c r="B91" s="39"/>
      <c r="C91" s="44"/>
      <c r="D91" s="45"/>
      <c r="E91" s="46"/>
      <c r="F91" s="49"/>
      <c r="G91" s="47" t="str">
        <f t="shared" si="1"/>
        <v> </v>
      </c>
      <c r="H91" s="48">
        <f>IF(B91=0,"",(IF(ISNA(VLOOKUP(B91,League!$C$10:$C$162,1,FALSE)),"New","-")))</f>
      </c>
    </row>
    <row r="92" spans="1:8" ht="12.75">
      <c r="A92" s="44"/>
      <c r="B92" s="39"/>
      <c r="C92" s="44"/>
      <c r="D92" s="45"/>
      <c r="E92" s="46"/>
      <c r="F92" s="49"/>
      <c r="G92" s="47" t="str">
        <f t="shared" si="1"/>
        <v> </v>
      </c>
      <c r="H92" s="48">
        <f>IF(B92=0,"",(IF(ISNA(VLOOKUP(B92,League!$C$10:$C$162,1,FALSE)),"New","-")))</f>
      </c>
    </row>
    <row r="93" spans="1:8" ht="12.75">
      <c r="A93" s="44"/>
      <c r="B93" s="39"/>
      <c r="C93" s="44"/>
      <c r="D93" s="45"/>
      <c r="E93" s="46"/>
      <c r="F93" s="49"/>
      <c r="G93" s="47" t="str">
        <f t="shared" si="1"/>
        <v> </v>
      </c>
      <c r="H93" s="48">
        <f>IF(B93=0,"",(IF(ISNA(VLOOKUP(B93,League!$C$10:$C$162,1,FALSE)),"New","-")))</f>
      </c>
    </row>
    <row r="94" spans="1:8" ht="12.75">
      <c r="A94" s="44"/>
      <c r="B94" s="39"/>
      <c r="C94" s="44"/>
      <c r="D94" s="45"/>
      <c r="E94" s="46"/>
      <c r="F94" s="49"/>
      <c r="G94" s="47" t="str">
        <f t="shared" si="1"/>
        <v> </v>
      </c>
      <c r="H94" s="48">
        <f>IF(B94=0,"",(IF(ISNA(VLOOKUP(B94,League!$C$10:$C$162,1,FALSE)),"New","-")))</f>
      </c>
    </row>
    <row r="95" spans="1:8" ht="12.75">
      <c r="A95" s="44"/>
      <c r="B95" s="39"/>
      <c r="C95" s="44"/>
      <c r="D95" s="45"/>
      <c r="E95" s="46"/>
      <c r="F95" s="49"/>
      <c r="G95" s="47" t="str">
        <f t="shared" si="1"/>
        <v> </v>
      </c>
      <c r="H95" s="48">
        <f>IF(B95=0,"",(IF(ISNA(VLOOKUP(B95,League!$C$10:$C$162,1,FALSE)),"New","-")))</f>
      </c>
    </row>
    <row r="96" spans="1:8" ht="12.75">
      <c r="A96" s="44"/>
      <c r="B96" s="39"/>
      <c r="C96" s="44"/>
      <c r="D96" s="45"/>
      <c r="E96" s="46"/>
      <c r="F96" s="49"/>
      <c r="G96" s="47" t="str">
        <f t="shared" si="1"/>
        <v> </v>
      </c>
      <c r="H96" s="48">
        <f>IF(B96=0,"",(IF(ISNA(VLOOKUP(B96,League!$C$10:$C$162,1,FALSE)),"New","-")))</f>
      </c>
    </row>
    <row r="97" spans="1:8" ht="12.75">
      <c r="A97" s="44"/>
      <c r="B97" s="39"/>
      <c r="C97" s="44"/>
      <c r="D97" s="45"/>
      <c r="E97" s="46"/>
      <c r="F97" s="49"/>
      <c r="G97" s="47" t="str">
        <f t="shared" si="1"/>
        <v> </v>
      </c>
      <c r="H97" s="48">
        <f>IF(B97=0,"",(IF(ISNA(VLOOKUP(B97,League!$C$10:$C$162,1,FALSE)),"New","-")))</f>
      </c>
    </row>
    <row r="98" spans="1:8" ht="12.75">
      <c r="A98" s="44"/>
      <c r="B98" s="39"/>
      <c r="C98" s="44"/>
      <c r="D98" s="45"/>
      <c r="E98" s="46"/>
      <c r="F98" s="49"/>
      <c r="G98" s="47" t="str">
        <f t="shared" si="1"/>
        <v> </v>
      </c>
      <c r="H98" s="48">
        <f>IF(B98=0,"",(IF(ISNA(VLOOKUP(B98,League!$C$10:$C$162,1,FALSE)),"New","-")))</f>
      </c>
    </row>
    <row r="99" spans="1:8" ht="12.75">
      <c r="A99" s="44"/>
      <c r="B99" s="39"/>
      <c r="C99" s="44"/>
      <c r="D99" s="45"/>
      <c r="E99" s="46"/>
      <c r="F99" s="49"/>
      <c r="G99" s="47" t="str">
        <f t="shared" si="1"/>
        <v> </v>
      </c>
      <c r="H99" s="48">
        <f>IF(B99=0,"",(IF(ISNA(VLOOKUP(B99,League!$C$10:$C$162,1,FALSE)),"New","-")))</f>
      </c>
    </row>
    <row r="100" spans="1:8" ht="12.75">
      <c r="A100" s="44"/>
      <c r="B100" s="39"/>
      <c r="C100" s="44"/>
      <c r="D100" s="45"/>
      <c r="E100" s="46"/>
      <c r="F100" s="49"/>
      <c r="G100" s="47" t="str">
        <f t="shared" si="1"/>
        <v> </v>
      </c>
      <c r="H100" s="48">
        <f>IF(B100=0,"",(IF(ISNA(VLOOKUP(B100,League!$C$10:$C$162,1,FALSE)),"New","-")))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25">
      <selection activeCell="G19" sqref="G19"/>
    </sheetView>
  </sheetViews>
  <sheetFormatPr defaultColWidth="9.140625" defaultRowHeight="12.75"/>
  <cols>
    <col min="1" max="1" width="9.57421875" style="38" customWidth="1"/>
    <col min="2" max="2" width="27.57421875" style="38" customWidth="1"/>
    <col min="3" max="4" width="9.140625" style="38" customWidth="1"/>
    <col min="5" max="5" width="12.28125" style="38" customWidth="1"/>
    <col min="6" max="7" width="9.140625" style="38" customWidth="1"/>
    <col min="8" max="8" width="6.28125" style="38" customWidth="1"/>
    <col min="9" max="16384" width="9.140625" style="38" customWidth="1"/>
  </cols>
  <sheetData>
    <row r="1" spans="1:8" ht="37.5" customHeight="1">
      <c r="A1" s="93" t="str">
        <f>Title!A1</f>
        <v>Kent Orienteering League 2008/9 - Middle Distance Competition           Light Green</v>
      </c>
      <c r="B1" s="93"/>
      <c r="C1" s="93"/>
      <c r="D1" s="93"/>
      <c r="E1" s="93"/>
      <c r="F1" s="93"/>
      <c r="G1" s="93"/>
      <c r="H1" s="93"/>
    </row>
    <row r="3" spans="1:2" ht="12.75">
      <c r="A3" s="5"/>
      <c r="B3" s="6" t="s">
        <v>27</v>
      </c>
    </row>
    <row r="4" spans="1:2" ht="12.75">
      <c r="A4" s="39" t="s">
        <v>40</v>
      </c>
      <c r="B4" s="61">
        <v>39760</v>
      </c>
    </row>
    <row r="5" spans="1:2" ht="12.75">
      <c r="A5" s="39" t="s">
        <v>5</v>
      </c>
      <c r="B5" s="23" t="s">
        <v>133</v>
      </c>
    </row>
    <row r="6" spans="1:2" ht="12.75">
      <c r="A6" s="39" t="s">
        <v>7</v>
      </c>
      <c r="B6" s="23" t="s">
        <v>134</v>
      </c>
    </row>
    <row r="7" spans="1:8" ht="12.75">
      <c r="A7" s="39" t="s">
        <v>6</v>
      </c>
      <c r="B7" s="23" t="s">
        <v>135</v>
      </c>
      <c r="E7" s="38" t="s">
        <v>39</v>
      </c>
      <c r="G7" s="2"/>
      <c r="H7" s="40" t="str">
        <f>IF(B7=0,"",(IF(ISNA(VLOOKUP(B7,League!$C$10:$C$162,1,FALSE)),"New","-")))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37</v>
      </c>
      <c r="G9" s="10" t="s">
        <v>36</v>
      </c>
      <c r="H9" s="10" t="s">
        <v>38</v>
      </c>
    </row>
    <row r="10" spans="1:8" ht="13.5" thickTop="1">
      <c r="A10" s="41">
        <v>1</v>
      </c>
      <c r="B10" s="28" t="s">
        <v>197</v>
      </c>
      <c r="C10" s="27" t="s">
        <v>60</v>
      </c>
      <c r="D10" s="29" t="s">
        <v>61</v>
      </c>
      <c r="E10" s="30">
        <v>0.02542824074074074</v>
      </c>
      <c r="F10" s="31"/>
      <c r="G10" s="42">
        <f>IF(ISBLANK(F10),IF(ISBLANK(E10)," ",E$10/E10*100),0)</f>
        <v>100</v>
      </c>
      <c r="H10" s="43" t="str">
        <f>IF(B10=0,"",(IF(ISNA(VLOOKUP(B10,League!$C$10:$C$162,1,FALSE)),"New","-")))</f>
        <v>-</v>
      </c>
    </row>
    <row r="11" spans="1:8" ht="12.75">
      <c r="A11" s="44">
        <v>2</v>
      </c>
      <c r="B11" s="32" t="s">
        <v>62</v>
      </c>
      <c r="C11" s="24" t="s">
        <v>63</v>
      </c>
      <c r="D11" s="33" t="s">
        <v>61</v>
      </c>
      <c r="E11" s="34">
        <v>0.025694444444444447</v>
      </c>
      <c r="F11" s="35"/>
      <c r="G11" s="47">
        <f aca="true" t="shared" si="0" ref="G11:G74">IF(ISBLANK(F11),IF(ISBLANK(E11)," ",E$10/E11*100),0)</f>
        <v>98.96396396396395</v>
      </c>
      <c r="H11" s="48" t="str">
        <f>IF(B11=0,"",(IF(ISNA(VLOOKUP(B11,League!$C$10:$C$162,1,FALSE)),"New","-")))</f>
        <v>-</v>
      </c>
    </row>
    <row r="12" spans="1:8" ht="12.75">
      <c r="A12" s="44">
        <v>3</v>
      </c>
      <c r="B12" s="32" t="s">
        <v>107</v>
      </c>
      <c r="C12" s="24" t="s">
        <v>89</v>
      </c>
      <c r="D12" s="33" t="s">
        <v>61</v>
      </c>
      <c r="E12" s="34">
        <v>0.02773148148148148</v>
      </c>
      <c r="F12" s="35"/>
      <c r="G12" s="47">
        <f t="shared" si="0"/>
        <v>91.69449081803006</v>
      </c>
      <c r="H12" s="48" t="str">
        <f>IF(B12=0,"",(IF(ISNA(VLOOKUP(B12,League!$C$10:$C$162,1,FALSE)),"New","-")))</f>
        <v>-</v>
      </c>
    </row>
    <row r="13" spans="1:8" ht="12.75">
      <c r="A13" s="44">
        <v>4</v>
      </c>
      <c r="B13" s="32" t="s">
        <v>136</v>
      </c>
      <c r="C13" s="24" t="s">
        <v>83</v>
      </c>
      <c r="D13" s="33" t="s">
        <v>61</v>
      </c>
      <c r="E13" s="34">
        <v>0.0327662037037037</v>
      </c>
      <c r="F13" s="35" t="s">
        <v>237</v>
      </c>
      <c r="G13" s="47">
        <f t="shared" si="0"/>
        <v>0</v>
      </c>
      <c r="H13" s="48" t="str">
        <f>IF(B13=0,"",(IF(ISNA(VLOOKUP(B13,League!$C$10:$C$162,1,FALSE)),"New","-")))</f>
        <v>New</v>
      </c>
    </row>
    <row r="14" spans="1:8" ht="12.75">
      <c r="A14" s="44">
        <v>5</v>
      </c>
      <c r="B14" s="32" t="s">
        <v>110</v>
      </c>
      <c r="C14" s="24" t="s">
        <v>109</v>
      </c>
      <c r="D14" s="33" t="s">
        <v>66</v>
      </c>
      <c r="E14" s="34">
        <v>0.0328125</v>
      </c>
      <c r="F14" s="35"/>
      <c r="G14" s="47">
        <f t="shared" si="0"/>
        <v>77.49559082892415</v>
      </c>
      <c r="H14" s="48" t="str">
        <f>IF(B14=0,"",(IF(ISNA(VLOOKUP(B14,League!$C$10:$C$162,1,FALSE)),"New","-")))</f>
        <v>-</v>
      </c>
    </row>
    <row r="15" spans="1:8" ht="12.75">
      <c r="A15" s="44">
        <v>6</v>
      </c>
      <c r="B15" s="32" t="s">
        <v>69</v>
      </c>
      <c r="C15" s="24" t="s">
        <v>70</v>
      </c>
      <c r="D15" s="33" t="s">
        <v>61</v>
      </c>
      <c r="E15" s="34">
        <v>0.03326388888888889</v>
      </c>
      <c r="F15" s="35"/>
      <c r="G15" s="47">
        <f t="shared" si="0"/>
        <v>76.44398051496172</v>
      </c>
      <c r="H15" s="48" t="str">
        <f>IF(B15=0,"",(IF(ISNA(VLOOKUP(B15,League!$C$10:$C$162,1,FALSE)),"New","-")))</f>
        <v>-</v>
      </c>
    </row>
    <row r="16" spans="1:8" ht="12.75">
      <c r="A16" s="44">
        <v>7</v>
      </c>
      <c r="B16" s="32" t="s">
        <v>126</v>
      </c>
      <c r="C16" s="24" t="s">
        <v>85</v>
      </c>
      <c r="D16" s="33" t="s">
        <v>61</v>
      </c>
      <c r="E16" s="34">
        <v>0.034525462962962966</v>
      </c>
      <c r="F16" s="35"/>
      <c r="G16" s="47">
        <f t="shared" si="0"/>
        <v>73.6506872276232</v>
      </c>
      <c r="H16" s="48" t="str">
        <f>IF(B16=0,"",(IF(ISNA(VLOOKUP(B16,League!$C$10:$C$162,1,FALSE)),"New","-")))</f>
        <v>-</v>
      </c>
    </row>
    <row r="17" spans="1:8" ht="12.75">
      <c r="A17" s="44">
        <v>8</v>
      </c>
      <c r="B17" s="32" t="s">
        <v>137</v>
      </c>
      <c r="C17" s="24" t="s">
        <v>89</v>
      </c>
      <c r="D17" s="33" t="s">
        <v>66</v>
      </c>
      <c r="E17" s="34">
        <v>0.03606481481481481</v>
      </c>
      <c r="F17" s="36"/>
      <c r="G17" s="47">
        <f t="shared" si="0"/>
        <v>70.50706033376125</v>
      </c>
      <c r="H17" s="48" t="str">
        <f>IF(B17=0,"",(IF(ISNA(VLOOKUP(B17,League!$C$10:$C$162,1,FALSE)),"New","-")))</f>
        <v>-</v>
      </c>
    </row>
    <row r="18" spans="1:8" ht="12.75">
      <c r="A18" s="44">
        <v>9</v>
      </c>
      <c r="B18" s="32" t="s">
        <v>138</v>
      </c>
      <c r="C18" s="24" t="s">
        <v>76</v>
      </c>
      <c r="D18" s="33" t="s">
        <v>61</v>
      </c>
      <c r="E18" s="34">
        <v>0.037974537037037036</v>
      </c>
      <c r="F18" s="36"/>
      <c r="G18" s="47">
        <f t="shared" si="0"/>
        <v>66.9612922889363</v>
      </c>
      <c r="H18" s="48" t="str">
        <f>IF(B18=0,"",(IF(ISNA(VLOOKUP(B18,League!$C$10:$C$162,1,FALSE)),"New","-")))</f>
        <v>-</v>
      </c>
    </row>
    <row r="19" spans="1:8" ht="12.75">
      <c r="A19" s="44">
        <v>10</v>
      </c>
      <c r="B19" s="32" t="s">
        <v>139</v>
      </c>
      <c r="C19" s="24" t="s">
        <v>109</v>
      </c>
      <c r="D19" s="33" t="s">
        <v>66</v>
      </c>
      <c r="E19" s="34">
        <v>0.03884259259259259</v>
      </c>
      <c r="F19" s="36"/>
      <c r="G19" s="47">
        <f t="shared" si="0"/>
        <v>65.46483909415971</v>
      </c>
      <c r="H19" s="48" t="str">
        <f>IF(B19=0,"",(IF(ISNA(VLOOKUP(B19,League!$C$10:$C$162,1,FALSE)),"New","-")))</f>
        <v>-</v>
      </c>
    </row>
    <row r="20" spans="1:8" ht="12.75">
      <c r="A20" s="44">
        <v>11</v>
      </c>
      <c r="B20" s="32" t="s">
        <v>119</v>
      </c>
      <c r="C20" s="24" t="s">
        <v>109</v>
      </c>
      <c r="D20" s="33" t="s">
        <v>61</v>
      </c>
      <c r="E20" s="34">
        <v>0.03917824074074074</v>
      </c>
      <c r="F20" s="36" t="s">
        <v>237</v>
      </c>
      <c r="G20" s="47">
        <f t="shared" si="0"/>
        <v>0</v>
      </c>
      <c r="H20" s="48" t="str">
        <f>IF(B20=0,"",(IF(ISNA(VLOOKUP(B20,League!$C$10:$C$162,1,FALSE)),"New","-")))</f>
        <v>-</v>
      </c>
    </row>
    <row r="21" spans="1:8" ht="12.75">
      <c r="A21" s="44">
        <v>12</v>
      </c>
      <c r="B21" s="32" t="s">
        <v>140</v>
      </c>
      <c r="C21" s="24" t="s">
        <v>132</v>
      </c>
      <c r="D21" s="33" t="s">
        <v>61</v>
      </c>
      <c r="E21" s="34">
        <v>0.04212962962962963</v>
      </c>
      <c r="F21" s="36"/>
      <c r="G21" s="47">
        <f t="shared" si="0"/>
        <v>60.35714285714286</v>
      </c>
      <c r="H21" s="48" t="str">
        <f>IF(B21=0,"",(IF(ISNA(VLOOKUP(B21,League!$C$10:$C$162,1,FALSE)),"New","-")))</f>
        <v>-</v>
      </c>
    </row>
    <row r="22" spans="1:8" ht="12.75">
      <c r="A22" s="44">
        <v>13</v>
      </c>
      <c r="B22" s="32" t="s">
        <v>141</v>
      </c>
      <c r="C22" s="24" t="s">
        <v>142</v>
      </c>
      <c r="D22" s="33" t="s">
        <v>72</v>
      </c>
      <c r="E22" s="34">
        <v>0.04248842592592592</v>
      </c>
      <c r="F22" s="36"/>
      <c r="G22" s="47">
        <f t="shared" si="0"/>
        <v>59.847453010079</v>
      </c>
      <c r="H22" s="48" t="str">
        <f>IF(B22=0,"",(IF(ISNA(VLOOKUP(B22,League!$C$10:$C$162,1,FALSE)),"New","-")))</f>
        <v>-</v>
      </c>
    </row>
    <row r="23" spans="1:8" ht="12.75">
      <c r="A23" s="44">
        <v>14</v>
      </c>
      <c r="B23" s="32" t="s">
        <v>143</v>
      </c>
      <c r="C23" s="24" t="s">
        <v>118</v>
      </c>
      <c r="D23" s="33" t="s">
        <v>72</v>
      </c>
      <c r="E23" s="34">
        <v>0.04289351851851852</v>
      </c>
      <c r="F23" s="36"/>
      <c r="G23" s="47">
        <f t="shared" si="0"/>
        <v>59.28224500809498</v>
      </c>
      <c r="H23" s="48" t="str">
        <f>IF(B23=0,"",(IF(ISNA(VLOOKUP(B23,League!$C$10:$C$162,1,FALSE)),"New","-")))</f>
        <v>New</v>
      </c>
    </row>
    <row r="24" spans="1:8" ht="12.75">
      <c r="A24" s="44">
        <v>15</v>
      </c>
      <c r="B24" s="32" t="s">
        <v>144</v>
      </c>
      <c r="C24" s="24" t="s">
        <v>118</v>
      </c>
      <c r="D24" s="33" t="s">
        <v>72</v>
      </c>
      <c r="E24" s="34">
        <v>0.04378472222222222</v>
      </c>
      <c r="F24" s="36"/>
      <c r="G24" s="47">
        <f t="shared" si="0"/>
        <v>58.075601374570454</v>
      </c>
      <c r="H24" s="48" t="str">
        <f>IF(B24=0,"",(IF(ISNA(VLOOKUP(B24,League!$C$10:$C$162,1,FALSE)),"New","-")))</f>
        <v>New</v>
      </c>
    </row>
    <row r="25" spans="1:8" ht="12.75">
      <c r="A25" s="44">
        <v>16</v>
      </c>
      <c r="B25" s="32" t="s">
        <v>116</v>
      </c>
      <c r="C25" s="24" t="s">
        <v>85</v>
      </c>
      <c r="D25" s="33" t="s">
        <v>72</v>
      </c>
      <c r="E25" s="34">
        <v>0.04671296296296296</v>
      </c>
      <c r="F25" s="36"/>
      <c r="G25" s="47">
        <f t="shared" si="0"/>
        <v>54.43508424182358</v>
      </c>
      <c r="H25" s="48" t="str">
        <f>IF(B25=0,"",(IF(ISNA(VLOOKUP(B25,League!$C$10:$C$162,1,FALSE)),"New","-")))</f>
        <v>-</v>
      </c>
    </row>
    <row r="26" spans="1:8" ht="12.75">
      <c r="A26" s="44">
        <v>17</v>
      </c>
      <c r="B26" s="32" t="s">
        <v>67</v>
      </c>
      <c r="C26" s="24" t="s">
        <v>68</v>
      </c>
      <c r="D26" s="33" t="s">
        <v>66</v>
      </c>
      <c r="E26" s="34">
        <v>0.049247685185185186</v>
      </c>
      <c r="F26" s="36"/>
      <c r="G26" s="47">
        <f t="shared" si="0"/>
        <v>51.633372502937725</v>
      </c>
      <c r="H26" s="48" t="str">
        <f>IF(B26=0,"",(IF(ISNA(VLOOKUP(B26,League!$C$10:$C$162,1,FALSE)),"New","-")))</f>
        <v>-</v>
      </c>
    </row>
    <row r="27" spans="1:8" ht="12.75">
      <c r="A27" s="44">
        <v>18</v>
      </c>
      <c r="B27" s="32" t="s">
        <v>145</v>
      </c>
      <c r="C27" s="24" t="s">
        <v>132</v>
      </c>
      <c r="D27" s="33" t="s">
        <v>61</v>
      </c>
      <c r="E27" s="34">
        <v>0.05202546296296296</v>
      </c>
      <c r="F27" s="36"/>
      <c r="G27" s="47">
        <f t="shared" si="0"/>
        <v>48.87652947719689</v>
      </c>
      <c r="H27" s="48" t="str">
        <f>IF(B27=0,"",(IF(ISNA(VLOOKUP(B27,League!$C$10:$C$162,1,FALSE)),"New","-")))</f>
        <v>-</v>
      </c>
    </row>
    <row r="28" spans="1:8" ht="12.75">
      <c r="A28" s="44">
        <v>19</v>
      </c>
      <c r="B28" s="32" t="s">
        <v>122</v>
      </c>
      <c r="C28" s="24" t="s">
        <v>70</v>
      </c>
      <c r="D28" s="33" t="s">
        <v>61</v>
      </c>
      <c r="E28" s="34">
        <v>0.05378472222222222</v>
      </c>
      <c r="F28" s="37"/>
      <c r="G28" s="47">
        <f t="shared" si="0"/>
        <v>47.27781364321068</v>
      </c>
      <c r="H28" s="48" t="str">
        <f>IF(B28=0,"",(IF(ISNA(VLOOKUP(B28,League!$C$10:$C$162,1,FALSE)),"New","-")))</f>
        <v>-</v>
      </c>
    </row>
    <row r="29" spans="1:8" ht="12.75">
      <c r="A29" s="44">
        <v>20</v>
      </c>
      <c r="B29" s="32" t="s">
        <v>98</v>
      </c>
      <c r="C29" s="24" t="s">
        <v>85</v>
      </c>
      <c r="D29" s="33" t="s">
        <v>61</v>
      </c>
      <c r="E29" s="34">
        <v>0.05452546296296296</v>
      </c>
      <c r="F29" s="36"/>
      <c r="G29" s="47">
        <f t="shared" si="0"/>
        <v>46.635533856930586</v>
      </c>
      <c r="H29" s="48" t="str">
        <f>IF(B29=0,"",(IF(ISNA(VLOOKUP(B29,League!$C$10:$C$162,1,FALSE)),"New","-")))</f>
        <v>-</v>
      </c>
    </row>
    <row r="30" spans="1:8" ht="12.75">
      <c r="A30" s="44">
        <v>21</v>
      </c>
      <c r="B30" s="23" t="s">
        <v>88</v>
      </c>
      <c r="C30" s="24" t="s">
        <v>89</v>
      </c>
      <c r="D30" s="33" t="s">
        <v>66</v>
      </c>
      <c r="E30" s="34">
        <v>0.056388888888888884</v>
      </c>
      <c r="F30" s="36"/>
      <c r="G30" s="47">
        <f t="shared" si="0"/>
        <v>45.094417077175706</v>
      </c>
      <c r="H30" s="48" t="str">
        <f>IF(B30=0,"",(IF(ISNA(VLOOKUP(B30,League!$C$10:$C$162,1,FALSE)),"New","-")))</f>
        <v>-</v>
      </c>
    </row>
    <row r="31" spans="1:8" ht="12.75">
      <c r="A31" s="44">
        <v>22</v>
      </c>
      <c r="B31" s="23" t="s">
        <v>146</v>
      </c>
      <c r="C31" s="24" t="s">
        <v>147</v>
      </c>
      <c r="D31" s="33" t="s">
        <v>61</v>
      </c>
      <c r="E31" s="34">
        <v>0.056712962962962965</v>
      </c>
      <c r="F31" s="36"/>
      <c r="G31" s="47">
        <f t="shared" si="0"/>
        <v>44.83673469387755</v>
      </c>
      <c r="H31" s="48" t="str">
        <f>IF(B31=0,"",(IF(ISNA(VLOOKUP(B31,League!$C$10:$C$162,1,FALSE)),"New","-")))</f>
        <v>-</v>
      </c>
    </row>
    <row r="32" spans="1:8" ht="12.75">
      <c r="A32" s="44">
        <v>23</v>
      </c>
      <c r="B32" s="23" t="s">
        <v>148</v>
      </c>
      <c r="C32" s="24" t="s">
        <v>149</v>
      </c>
      <c r="D32" s="33" t="s">
        <v>150</v>
      </c>
      <c r="E32" s="34">
        <v>0.057303240740740745</v>
      </c>
      <c r="F32" s="36"/>
      <c r="G32" s="47">
        <f t="shared" si="0"/>
        <v>44.374873762876184</v>
      </c>
      <c r="H32" s="48" t="str">
        <f>IF(B32=0,"",(IF(ISNA(VLOOKUP(B32,League!$C$10:$C$162,1,FALSE)),"New","-")))</f>
        <v>New</v>
      </c>
    </row>
    <row r="33" spans="1:8" ht="12.75">
      <c r="A33" s="44">
        <v>24</v>
      </c>
      <c r="B33" s="23" t="s">
        <v>151</v>
      </c>
      <c r="C33" s="24" t="s">
        <v>132</v>
      </c>
      <c r="D33" s="33" t="s">
        <v>66</v>
      </c>
      <c r="E33" s="34">
        <v>0.062372685185185184</v>
      </c>
      <c r="F33" s="36"/>
      <c r="G33" s="47">
        <f t="shared" si="0"/>
        <v>40.768231582853964</v>
      </c>
      <c r="H33" s="48" t="str">
        <f>IF(B33=0,"",(IF(ISNA(VLOOKUP(B33,League!$C$10:$C$162,1,FALSE)),"New","-")))</f>
        <v>New</v>
      </c>
    </row>
    <row r="34" spans="1:8" ht="12.75">
      <c r="A34" s="44">
        <v>25</v>
      </c>
      <c r="B34" s="23" t="s">
        <v>152</v>
      </c>
      <c r="C34" s="24" t="s">
        <v>112</v>
      </c>
      <c r="D34" s="33" t="s">
        <v>61</v>
      </c>
      <c r="E34" s="34">
        <v>0.06773148148148149</v>
      </c>
      <c r="F34" s="36"/>
      <c r="G34" s="47">
        <f t="shared" si="0"/>
        <v>37.54272043745728</v>
      </c>
      <c r="H34" s="48" t="str">
        <f>IF(B34=0,"",(IF(ISNA(VLOOKUP(B34,League!$C$10:$C$162,1,FALSE)),"New","-")))</f>
        <v>-</v>
      </c>
    </row>
    <row r="35" spans="1:8" ht="12.75">
      <c r="A35" s="44">
        <v>26</v>
      </c>
      <c r="B35" s="23" t="s">
        <v>84</v>
      </c>
      <c r="C35" s="24" t="s">
        <v>85</v>
      </c>
      <c r="D35" s="33" t="s">
        <v>61</v>
      </c>
      <c r="E35" s="34">
        <v>0.06775462962962964</v>
      </c>
      <c r="F35" s="36"/>
      <c r="G35" s="47">
        <f t="shared" si="0"/>
        <v>37.52989408951144</v>
      </c>
      <c r="H35" s="48" t="str">
        <f>IF(B35=0,"",(IF(ISNA(VLOOKUP(B35,League!$C$10:$C$162,1,FALSE)),"New","-")))</f>
        <v>-</v>
      </c>
    </row>
    <row r="36" spans="1:8" ht="12.75">
      <c r="A36" s="44">
        <v>27</v>
      </c>
      <c r="B36" s="23" t="s">
        <v>71</v>
      </c>
      <c r="C36" s="24" t="s">
        <v>68</v>
      </c>
      <c r="D36" s="33" t="s">
        <v>66</v>
      </c>
      <c r="E36" s="34">
        <v>0.06903935185185185</v>
      </c>
      <c r="F36" s="36"/>
      <c r="G36" s="47">
        <f t="shared" si="0"/>
        <v>36.831517183570824</v>
      </c>
      <c r="H36" s="48" t="str">
        <f>IF(B36=0,"",(IF(ISNA(VLOOKUP(B36,League!$C$10:$C$162,1,FALSE)),"New","-")))</f>
        <v>-</v>
      </c>
    </row>
    <row r="37" spans="1:8" ht="12.75">
      <c r="A37" s="44">
        <v>28</v>
      </c>
      <c r="B37" s="23" t="s">
        <v>82</v>
      </c>
      <c r="C37" s="24" t="s">
        <v>83</v>
      </c>
      <c r="D37" s="33" t="s">
        <v>61</v>
      </c>
      <c r="E37" s="34">
        <v>0.07759259259259259</v>
      </c>
      <c r="F37" s="36"/>
      <c r="G37" s="47">
        <f t="shared" si="0"/>
        <v>32.77147971360382</v>
      </c>
      <c r="H37" s="48" t="str">
        <f>IF(B37=0,"",(IF(ISNA(VLOOKUP(B37,League!$C$10:$C$162,1,FALSE)),"New","-")))</f>
        <v>-</v>
      </c>
    </row>
    <row r="38" spans="1:8" ht="12.75">
      <c r="A38" s="44">
        <v>29</v>
      </c>
      <c r="B38" s="23"/>
      <c r="C38" s="24"/>
      <c r="D38" s="33"/>
      <c r="E38" s="34"/>
      <c r="F38" s="36"/>
      <c r="G38" s="47" t="str">
        <f t="shared" si="0"/>
        <v> </v>
      </c>
      <c r="H38" s="48">
        <f>IF(B38=0,"",(IF(ISNA(VLOOKUP(B38,League!$C$10:$C$162,1,FALSE)),"New","-")))</f>
      </c>
    </row>
    <row r="39" spans="1:8" ht="12.75">
      <c r="A39" s="44">
        <v>30</v>
      </c>
      <c r="B39" s="23"/>
      <c r="C39" s="24"/>
      <c r="D39" s="33"/>
      <c r="E39" s="34"/>
      <c r="F39" s="36"/>
      <c r="G39" s="47" t="str">
        <f t="shared" si="0"/>
        <v> </v>
      </c>
      <c r="H39" s="48">
        <f>IF(B39=0,"",(IF(ISNA(VLOOKUP(B39,League!$C$10:$C$162,1,FALSE)),"New","-")))</f>
      </c>
    </row>
    <row r="40" spans="1:8" ht="12.75">
      <c r="A40" s="44">
        <v>31</v>
      </c>
      <c r="B40" s="23"/>
      <c r="C40" s="24"/>
      <c r="D40" s="33"/>
      <c r="E40" s="34"/>
      <c r="F40" s="36"/>
      <c r="G40" s="47" t="str">
        <f t="shared" si="0"/>
        <v> </v>
      </c>
      <c r="H40" s="48">
        <f>IF(B40=0,"",(IF(ISNA(VLOOKUP(B40,League!$C$10:$C$162,1,FALSE)),"New","-")))</f>
      </c>
    </row>
    <row r="41" spans="1:8" ht="12.75">
      <c r="A41" s="44">
        <v>32</v>
      </c>
      <c r="B41" s="23"/>
      <c r="C41" s="24"/>
      <c r="D41" s="33"/>
      <c r="E41" s="34"/>
      <c r="F41" s="36"/>
      <c r="G41" s="47" t="str">
        <f t="shared" si="0"/>
        <v> </v>
      </c>
      <c r="H41" s="48">
        <f>IF(B41=0,"",(IF(ISNA(VLOOKUP(B41,League!$C$10:$C$162,1,FALSE)),"New","-")))</f>
      </c>
    </row>
    <row r="42" spans="1:8" ht="12.75">
      <c r="A42" s="44">
        <v>33</v>
      </c>
      <c r="B42" s="23"/>
      <c r="C42" s="24"/>
      <c r="D42" s="33"/>
      <c r="E42" s="34"/>
      <c r="F42" s="36"/>
      <c r="G42" s="47" t="str">
        <f t="shared" si="0"/>
        <v> </v>
      </c>
      <c r="H42" s="48">
        <f>IF(B42=0,"",(IF(ISNA(VLOOKUP(B42,League!$C$10:$C$162,1,FALSE)),"New","-")))</f>
      </c>
    </row>
    <row r="43" spans="1:8" ht="12.75">
      <c r="A43" s="44">
        <v>34</v>
      </c>
      <c r="B43" s="23"/>
      <c r="C43" s="24"/>
      <c r="D43" s="33"/>
      <c r="E43" s="34"/>
      <c r="F43" s="36"/>
      <c r="G43" s="47" t="str">
        <f t="shared" si="0"/>
        <v> </v>
      </c>
      <c r="H43" s="48">
        <f>IF(B43=0,"",(IF(ISNA(VLOOKUP(B43,League!$C$10:$C$162,1,FALSE)),"New","-")))</f>
      </c>
    </row>
    <row r="44" spans="1:8" ht="12.75">
      <c r="A44" s="44">
        <v>35</v>
      </c>
      <c r="B44" s="23"/>
      <c r="C44" s="24"/>
      <c r="D44" s="33"/>
      <c r="E44" s="34"/>
      <c r="F44" s="36"/>
      <c r="G44" s="47" t="str">
        <f t="shared" si="0"/>
        <v> </v>
      </c>
      <c r="H44" s="48">
        <f>IF(B44=0,"",(IF(ISNA(VLOOKUP(B44,League!$C$10:$C$162,1,FALSE)),"New","-")))</f>
      </c>
    </row>
    <row r="45" spans="1:8" ht="12.75">
      <c r="A45" s="44">
        <v>36</v>
      </c>
      <c r="B45" s="23"/>
      <c r="C45" s="24"/>
      <c r="D45" s="33"/>
      <c r="E45" s="34"/>
      <c r="F45" s="36"/>
      <c r="G45" s="47" t="str">
        <f t="shared" si="0"/>
        <v> </v>
      </c>
      <c r="H45" s="48">
        <f>IF(B45=0,"",(IF(ISNA(VLOOKUP(B45,League!$C$10:$C$162,1,FALSE)),"New","-")))</f>
      </c>
    </row>
    <row r="46" spans="1:8" ht="12.75">
      <c r="A46" s="44">
        <v>37</v>
      </c>
      <c r="B46" s="23"/>
      <c r="C46" s="24"/>
      <c r="D46" s="33"/>
      <c r="E46" s="34"/>
      <c r="F46" s="36"/>
      <c r="G46" s="47" t="str">
        <f t="shared" si="0"/>
        <v> </v>
      </c>
      <c r="H46" s="48">
        <f>IF(B46=0,"",(IF(ISNA(VLOOKUP(B46,League!$C$10:$C$162,1,FALSE)),"New","-")))</f>
      </c>
    </row>
    <row r="47" spans="1:8" ht="12.75">
      <c r="A47" s="44">
        <v>38</v>
      </c>
      <c r="B47" s="23"/>
      <c r="C47" s="24"/>
      <c r="D47" s="33"/>
      <c r="E47" s="34"/>
      <c r="F47" s="36"/>
      <c r="G47" s="47" t="str">
        <f t="shared" si="0"/>
        <v> </v>
      </c>
      <c r="H47" s="48">
        <f>IF(B47=0,"",(IF(ISNA(VLOOKUP(B47,League!$C$10:$C$162,1,FALSE)),"New","-")))</f>
      </c>
    </row>
    <row r="48" spans="1:8" ht="12.75">
      <c r="A48" s="44">
        <v>39</v>
      </c>
      <c r="B48" s="23"/>
      <c r="C48" s="24"/>
      <c r="D48" s="33"/>
      <c r="E48" s="34"/>
      <c r="F48" s="36"/>
      <c r="G48" s="47" t="str">
        <f t="shared" si="0"/>
        <v> </v>
      </c>
      <c r="H48" s="48">
        <f>IF(B48=0,"",(IF(ISNA(VLOOKUP(B48,League!$C$10:$C$162,1,FALSE)),"New","-")))</f>
      </c>
    </row>
    <row r="49" spans="1:8" ht="12.75">
      <c r="A49" s="44">
        <v>40</v>
      </c>
      <c r="B49" s="23"/>
      <c r="C49" s="24"/>
      <c r="D49" s="33"/>
      <c r="E49" s="34"/>
      <c r="F49" s="36"/>
      <c r="G49" s="47" t="str">
        <f t="shared" si="0"/>
        <v> </v>
      </c>
      <c r="H49" s="48">
        <f>IF(B49=0,"",(IF(ISNA(VLOOKUP(B49,League!$C$10:$C$162,1,FALSE)),"New","-")))</f>
      </c>
    </row>
    <row r="50" spans="1:8" ht="12.75">
      <c r="A50" s="44"/>
      <c r="B50" s="39"/>
      <c r="C50" s="44"/>
      <c r="D50" s="45"/>
      <c r="E50" s="46"/>
      <c r="F50" s="49"/>
      <c r="G50" s="47" t="str">
        <f t="shared" si="0"/>
        <v> </v>
      </c>
      <c r="H50" s="48">
        <f>IF(B50=0,"",(IF(ISNA(VLOOKUP(B50,League!$C$10:$C$162,1,FALSE)),"New","-")))</f>
      </c>
    </row>
    <row r="51" spans="1:8" ht="12.75">
      <c r="A51" s="44"/>
      <c r="B51" s="39"/>
      <c r="C51" s="44"/>
      <c r="D51" s="45"/>
      <c r="E51" s="46"/>
      <c r="F51" s="49"/>
      <c r="G51" s="47" t="str">
        <f t="shared" si="0"/>
        <v> </v>
      </c>
      <c r="H51" s="48">
        <f>IF(B51=0,"",(IF(ISNA(VLOOKUP(B51,League!$C$10:$C$162,1,FALSE)),"New","-")))</f>
      </c>
    </row>
    <row r="52" spans="1:8" ht="12.75">
      <c r="A52" s="44"/>
      <c r="B52" s="39"/>
      <c r="C52" s="44"/>
      <c r="D52" s="45"/>
      <c r="E52" s="46"/>
      <c r="F52" s="49"/>
      <c r="G52" s="47" t="str">
        <f t="shared" si="0"/>
        <v> </v>
      </c>
      <c r="H52" s="48">
        <f>IF(B52=0,"",(IF(ISNA(VLOOKUP(B52,League!$C$10:$C$162,1,FALSE)),"New","-")))</f>
      </c>
    </row>
    <row r="53" spans="1:8" ht="12.75">
      <c r="A53" s="44"/>
      <c r="B53" s="39"/>
      <c r="C53" s="44"/>
      <c r="D53" s="45"/>
      <c r="E53" s="46"/>
      <c r="F53" s="49"/>
      <c r="G53" s="47" t="str">
        <f t="shared" si="0"/>
        <v> </v>
      </c>
      <c r="H53" s="48">
        <f>IF(B53=0,"",(IF(ISNA(VLOOKUP(B53,League!$C$10:$C$162,1,FALSE)),"New","-")))</f>
      </c>
    </row>
    <row r="54" spans="1:8" ht="12.75">
      <c r="A54" s="44"/>
      <c r="B54" s="39"/>
      <c r="C54" s="44"/>
      <c r="D54" s="45"/>
      <c r="E54" s="46"/>
      <c r="F54" s="49"/>
      <c r="G54" s="47" t="str">
        <f t="shared" si="0"/>
        <v> </v>
      </c>
      <c r="H54" s="48">
        <f>IF(B54=0,"",(IF(ISNA(VLOOKUP(B54,League!$C$10:$C$162,1,FALSE)),"New","-")))</f>
      </c>
    </row>
    <row r="55" spans="1:8" ht="12.75">
      <c r="A55" s="44"/>
      <c r="B55" s="39"/>
      <c r="C55" s="44"/>
      <c r="D55" s="45"/>
      <c r="E55" s="46"/>
      <c r="F55" s="49"/>
      <c r="G55" s="47" t="str">
        <f t="shared" si="0"/>
        <v> </v>
      </c>
      <c r="H55" s="48">
        <f>IF(B55=0,"",(IF(ISNA(VLOOKUP(B55,League!$C$10:$C$162,1,FALSE)),"New","-")))</f>
      </c>
    </row>
    <row r="56" spans="1:8" ht="12.75">
      <c r="A56" s="44"/>
      <c r="B56" s="39"/>
      <c r="C56" s="44"/>
      <c r="D56" s="45"/>
      <c r="E56" s="46"/>
      <c r="F56" s="49"/>
      <c r="G56" s="47" t="str">
        <f t="shared" si="0"/>
        <v> </v>
      </c>
      <c r="H56" s="48">
        <f>IF(B56=0,"",(IF(ISNA(VLOOKUP(B56,League!$C$10:$C$162,1,FALSE)),"New","-")))</f>
      </c>
    </row>
    <row r="57" spans="1:8" ht="12.75">
      <c r="A57" s="44"/>
      <c r="B57" s="39"/>
      <c r="C57" s="44"/>
      <c r="D57" s="45"/>
      <c r="E57" s="46"/>
      <c r="F57" s="49"/>
      <c r="G57" s="47" t="str">
        <f t="shared" si="0"/>
        <v> </v>
      </c>
      <c r="H57" s="48">
        <f>IF(B57=0,"",(IF(ISNA(VLOOKUP(B57,League!$C$10:$C$162,1,FALSE)),"New","-")))</f>
      </c>
    </row>
    <row r="58" spans="1:8" ht="12.75">
      <c r="A58" s="44"/>
      <c r="B58" s="39"/>
      <c r="C58" s="44"/>
      <c r="D58" s="45"/>
      <c r="E58" s="46"/>
      <c r="F58" s="49"/>
      <c r="G58" s="47" t="str">
        <f t="shared" si="0"/>
        <v> </v>
      </c>
      <c r="H58" s="48">
        <f>IF(B58=0,"",(IF(ISNA(VLOOKUP(B58,League!$C$10:$C$162,1,FALSE)),"New","-")))</f>
      </c>
    </row>
    <row r="59" spans="1:8" ht="12.75">
      <c r="A59" s="44"/>
      <c r="B59" s="39"/>
      <c r="C59" s="44"/>
      <c r="D59" s="45"/>
      <c r="E59" s="46"/>
      <c r="F59" s="49"/>
      <c r="G59" s="47" t="str">
        <f t="shared" si="0"/>
        <v> </v>
      </c>
      <c r="H59" s="48">
        <f>IF(B59=0,"",(IF(ISNA(VLOOKUP(B59,League!$C$10:$C$162,1,FALSE)),"New","-")))</f>
      </c>
    </row>
    <row r="60" spans="1:8" ht="12.75">
      <c r="A60" s="44"/>
      <c r="B60" s="39"/>
      <c r="C60" s="44"/>
      <c r="D60" s="45"/>
      <c r="E60" s="46"/>
      <c r="F60" s="49"/>
      <c r="G60" s="47" t="str">
        <f t="shared" si="0"/>
        <v> </v>
      </c>
      <c r="H60" s="48">
        <f>IF(B60=0,"",(IF(ISNA(VLOOKUP(B60,League!$C$10:$C$162,1,FALSE)),"New","-")))</f>
      </c>
    </row>
    <row r="61" spans="1:8" ht="12.75">
      <c r="A61" s="44"/>
      <c r="B61" s="39"/>
      <c r="C61" s="44"/>
      <c r="D61" s="45"/>
      <c r="E61" s="46"/>
      <c r="F61" s="49"/>
      <c r="G61" s="47" t="str">
        <f t="shared" si="0"/>
        <v> </v>
      </c>
      <c r="H61" s="48">
        <f>IF(B61=0,"",(IF(ISNA(VLOOKUP(B61,League!$C$10:$C$162,1,FALSE)),"New","-")))</f>
      </c>
    </row>
    <row r="62" spans="1:8" ht="12.75">
      <c r="A62" s="44"/>
      <c r="B62" s="39"/>
      <c r="C62" s="44"/>
      <c r="D62" s="45"/>
      <c r="E62" s="46"/>
      <c r="F62" s="49"/>
      <c r="G62" s="47" t="str">
        <f t="shared" si="0"/>
        <v> </v>
      </c>
      <c r="H62" s="48">
        <f>IF(B62=0,"",(IF(ISNA(VLOOKUP(B62,League!$C$10:$C$162,1,FALSE)),"New","-")))</f>
      </c>
    </row>
    <row r="63" spans="1:8" ht="12.75">
      <c r="A63" s="44"/>
      <c r="B63" s="39"/>
      <c r="C63" s="44"/>
      <c r="D63" s="45"/>
      <c r="E63" s="46"/>
      <c r="F63" s="49"/>
      <c r="G63" s="47" t="str">
        <f t="shared" si="0"/>
        <v> </v>
      </c>
      <c r="H63" s="48">
        <f>IF(B63=0,"",(IF(ISNA(VLOOKUP(B63,League!$C$10:$C$162,1,FALSE)),"New","-")))</f>
      </c>
    </row>
    <row r="64" spans="1:8" ht="12.75">
      <c r="A64" s="44"/>
      <c r="B64" s="39"/>
      <c r="C64" s="44"/>
      <c r="D64" s="45"/>
      <c r="E64" s="46"/>
      <c r="F64" s="49"/>
      <c r="G64" s="47" t="str">
        <f t="shared" si="0"/>
        <v> </v>
      </c>
      <c r="H64" s="48">
        <f>IF(B64=0,"",(IF(ISNA(VLOOKUP(B64,League!$C$10:$C$162,1,FALSE)),"New","-")))</f>
      </c>
    </row>
    <row r="65" spans="1:8" ht="12.75">
      <c r="A65" s="44"/>
      <c r="B65" s="39"/>
      <c r="C65" s="44"/>
      <c r="D65" s="45"/>
      <c r="E65" s="46"/>
      <c r="F65" s="49"/>
      <c r="G65" s="47" t="str">
        <f t="shared" si="0"/>
        <v> </v>
      </c>
      <c r="H65" s="48">
        <f>IF(B65=0,"",(IF(ISNA(VLOOKUP(B65,League!$C$10:$C$162,1,FALSE)),"New","-")))</f>
      </c>
    </row>
    <row r="66" spans="1:8" ht="12.75">
      <c r="A66" s="44"/>
      <c r="B66" s="39"/>
      <c r="C66" s="44"/>
      <c r="D66" s="45"/>
      <c r="E66" s="46"/>
      <c r="F66" s="49"/>
      <c r="G66" s="47" t="str">
        <f t="shared" si="0"/>
        <v> </v>
      </c>
      <c r="H66" s="48">
        <f>IF(B66=0,"",(IF(ISNA(VLOOKUP(B66,League!$C$10:$C$162,1,FALSE)),"New","-")))</f>
      </c>
    </row>
    <row r="67" spans="1:8" ht="12.75">
      <c r="A67" s="44"/>
      <c r="B67" s="39"/>
      <c r="C67" s="44"/>
      <c r="D67" s="45"/>
      <c r="E67" s="46"/>
      <c r="F67" s="49"/>
      <c r="G67" s="47" t="str">
        <f t="shared" si="0"/>
        <v> </v>
      </c>
      <c r="H67" s="48">
        <f>IF(B67=0,"",(IF(ISNA(VLOOKUP(B67,League!$C$10:$C$162,1,FALSE)),"New","-")))</f>
      </c>
    </row>
    <row r="68" spans="1:8" ht="12.75">
      <c r="A68" s="44"/>
      <c r="B68" s="39"/>
      <c r="C68" s="44"/>
      <c r="D68" s="45"/>
      <c r="E68" s="46"/>
      <c r="F68" s="49"/>
      <c r="G68" s="47" t="str">
        <f t="shared" si="0"/>
        <v> </v>
      </c>
      <c r="H68" s="48">
        <f>IF(B68=0,"",(IF(ISNA(VLOOKUP(B68,League!$C$10:$C$162,1,FALSE)),"New","-")))</f>
      </c>
    </row>
    <row r="69" spans="1:8" ht="12.75">
      <c r="A69" s="44"/>
      <c r="B69" s="39"/>
      <c r="C69" s="44"/>
      <c r="D69" s="45"/>
      <c r="E69" s="46"/>
      <c r="F69" s="49"/>
      <c r="G69" s="47" t="str">
        <f t="shared" si="0"/>
        <v> </v>
      </c>
      <c r="H69" s="48">
        <f>IF(B69=0,"",(IF(ISNA(VLOOKUP(B69,League!$C$10:$C$162,1,FALSE)),"New","-")))</f>
      </c>
    </row>
    <row r="70" spans="1:8" ht="12.75">
      <c r="A70" s="44"/>
      <c r="B70" s="39"/>
      <c r="C70" s="44"/>
      <c r="D70" s="45"/>
      <c r="E70" s="46"/>
      <c r="F70" s="49"/>
      <c r="G70" s="47" t="str">
        <f t="shared" si="0"/>
        <v> </v>
      </c>
      <c r="H70" s="48">
        <f>IF(B70=0,"",(IF(ISNA(VLOOKUP(B70,League!$C$10:$C$162,1,FALSE)),"New","-")))</f>
      </c>
    </row>
    <row r="71" spans="1:8" ht="12.75">
      <c r="A71" s="44"/>
      <c r="B71" s="39"/>
      <c r="C71" s="44"/>
      <c r="D71" s="45"/>
      <c r="E71" s="46"/>
      <c r="F71" s="49"/>
      <c r="G71" s="47" t="str">
        <f t="shared" si="0"/>
        <v> </v>
      </c>
      <c r="H71" s="48">
        <f>IF(B71=0,"",(IF(ISNA(VLOOKUP(B71,League!$C$10:$C$162,1,FALSE)),"New","-")))</f>
      </c>
    </row>
    <row r="72" spans="1:8" ht="12.75">
      <c r="A72" s="44"/>
      <c r="B72" s="39"/>
      <c r="C72" s="44"/>
      <c r="D72" s="45"/>
      <c r="E72" s="46"/>
      <c r="F72" s="49"/>
      <c r="G72" s="47" t="str">
        <f t="shared" si="0"/>
        <v> </v>
      </c>
      <c r="H72" s="48">
        <f>IF(B72=0,"",(IF(ISNA(VLOOKUP(B72,League!$C$10:$C$162,1,FALSE)),"New","-")))</f>
      </c>
    </row>
    <row r="73" spans="1:8" ht="12.75">
      <c r="A73" s="44"/>
      <c r="B73" s="39"/>
      <c r="C73" s="44"/>
      <c r="D73" s="45"/>
      <c r="E73" s="46"/>
      <c r="F73" s="49"/>
      <c r="G73" s="47" t="str">
        <f t="shared" si="0"/>
        <v> </v>
      </c>
      <c r="H73" s="48">
        <f>IF(B73=0,"",(IF(ISNA(VLOOKUP(B73,League!$C$10:$C$162,1,FALSE)),"New","-")))</f>
      </c>
    </row>
    <row r="74" spans="1:8" ht="12.75">
      <c r="A74" s="44"/>
      <c r="B74" s="39"/>
      <c r="C74" s="44"/>
      <c r="D74" s="45"/>
      <c r="E74" s="46"/>
      <c r="F74" s="49"/>
      <c r="G74" s="47" t="str">
        <f t="shared" si="0"/>
        <v> </v>
      </c>
      <c r="H74" s="48">
        <f>IF(B74=0,"",(IF(ISNA(VLOOKUP(B74,League!$C$10:$C$162,1,FALSE)),"New","-")))</f>
      </c>
    </row>
    <row r="75" spans="1:8" ht="12.75">
      <c r="A75" s="44"/>
      <c r="B75" s="39"/>
      <c r="C75" s="44"/>
      <c r="D75" s="45"/>
      <c r="E75" s="46"/>
      <c r="F75" s="49"/>
      <c r="G75" s="47" t="str">
        <f aca="true" t="shared" si="1" ref="G75:G100">IF(ISBLANK(F75),IF(ISBLANK(E75)," ",E$10/E75*100),0)</f>
        <v> </v>
      </c>
      <c r="H75" s="48">
        <f>IF(B75=0,"",(IF(ISNA(VLOOKUP(B75,League!$C$10:$C$162,1,FALSE)),"New","-")))</f>
      </c>
    </row>
    <row r="76" spans="1:8" ht="12.75">
      <c r="A76" s="44"/>
      <c r="B76" s="39"/>
      <c r="C76" s="44"/>
      <c r="D76" s="45"/>
      <c r="E76" s="46"/>
      <c r="F76" s="49"/>
      <c r="G76" s="47" t="str">
        <f t="shared" si="1"/>
        <v> </v>
      </c>
      <c r="H76" s="48">
        <f>IF(B76=0,"",(IF(ISNA(VLOOKUP(B76,League!$C$10:$C$162,1,FALSE)),"New","-")))</f>
      </c>
    </row>
    <row r="77" spans="1:8" ht="12.75">
      <c r="A77" s="44"/>
      <c r="B77" s="39"/>
      <c r="C77" s="44"/>
      <c r="D77" s="45"/>
      <c r="E77" s="46"/>
      <c r="F77" s="49"/>
      <c r="G77" s="47" t="str">
        <f t="shared" si="1"/>
        <v> </v>
      </c>
      <c r="H77" s="48">
        <f>IF(B77=0,"",(IF(ISNA(VLOOKUP(B77,League!$C$10:$C$162,1,FALSE)),"New","-")))</f>
      </c>
    </row>
    <row r="78" spans="1:8" ht="12.75">
      <c r="A78" s="44"/>
      <c r="B78" s="39"/>
      <c r="C78" s="44"/>
      <c r="D78" s="45"/>
      <c r="E78" s="46"/>
      <c r="F78" s="49"/>
      <c r="G78" s="47" t="str">
        <f t="shared" si="1"/>
        <v> </v>
      </c>
      <c r="H78" s="48">
        <f>IF(B78=0,"",(IF(ISNA(VLOOKUP(B78,League!$C$10:$C$162,1,FALSE)),"New","-")))</f>
      </c>
    </row>
    <row r="79" spans="1:8" ht="12.75">
      <c r="A79" s="44"/>
      <c r="B79" s="39"/>
      <c r="C79" s="44"/>
      <c r="D79" s="45"/>
      <c r="E79" s="46"/>
      <c r="F79" s="49"/>
      <c r="G79" s="47" t="str">
        <f t="shared" si="1"/>
        <v> </v>
      </c>
      <c r="H79" s="48">
        <f>IF(B79=0,"",(IF(ISNA(VLOOKUP(B79,League!$C$10:$C$162,1,FALSE)),"New","-")))</f>
      </c>
    </row>
    <row r="80" spans="1:8" ht="12.75">
      <c r="A80" s="44"/>
      <c r="B80" s="39"/>
      <c r="C80" s="44"/>
      <c r="D80" s="45"/>
      <c r="E80" s="46"/>
      <c r="F80" s="49"/>
      <c r="G80" s="47" t="str">
        <f t="shared" si="1"/>
        <v> </v>
      </c>
      <c r="H80" s="48">
        <f>IF(B80=0,"",(IF(ISNA(VLOOKUP(B80,League!$C$10:$C$162,1,FALSE)),"New","-")))</f>
      </c>
    </row>
    <row r="81" spans="1:8" ht="12.75">
      <c r="A81" s="44"/>
      <c r="B81" s="39"/>
      <c r="C81" s="44"/>
      <c r="D81" s="45"/>
      <c r="E81" s="46"/>
      <c r="F81" s="49"/>
      <c r="G81" s="47" t="str">
        <f t="shared" si="1"/>
        <v> </v>
      </c>
      <c r="H81" s="48">
        <f>IF(B81=0,"",(IF(ISNA(VLOOKUP(B81,League!$C$10:$C$162,1,FALSE)),"New","-")))</f>
      </c>
    </row>
    <row r="82" spans="1:8" ht="12.75">
      <c r="A82" s="44"/>
      <c r="B82" s="39"/>
      <c r="C82" s="44"/>
      <c r="D82" s="45"/>
      <c r="E82" s="46"/>
      <c r="F82" s="49"/>
      <c r="G82" s="47" t="str">
        <f t="shared" si="1"/>
        <v> </v>
      </c>
      <c r="H82" s="48">
        <f>IF(B82=0,"",(IF(ISNA(VLOOKUP(B82,League!$C$10:$C$162,1,FALSE)),"New","-")))</f>
      </c>
    </row>
    <row r="83" spans="1:8" ht="12.75">
      <c r="A83" s="44"/>
      <c r="B83" s="39"/>
      <c r="C83" s="44"/>
      <c r="D83" s="45"/>
      <c r="E83" s="46"/>
      <c r="F83" s="49"/>
      <c r="G83" s="47" t="str">
        <f t="shared" si="1"/>
        <v> </v>
      </c>
      <c r="H83" s="48">
        <f>IF(B83=0,"",(IF(ISNA(VLOOKUP(B83,League!$C$10:$C$162,1,FALSE)),"New","-")))</f>
      </c>
    </row>
    <row r="84" spans="1:8" ht="12.75">
      <c r="A84" s="44"/>
      <c r="B84" s="39"/>
      <c r="C84" s="44"/>
      <c r="D84" s="45"/>
      <c r="E84" s="46"/>
      <c r="F84" s="49"/>
      <c r="G84" s="47" t="str">
        <f t="shared" si="1"/>
        <v> </v>
      </c>
      <c r="H84" s="48">
        <f>IF(B84=0,"",(IF(ISNA(VLOOKUP(B84,League!$C$10:$C$162,1,FALSE)),"New","-")))</f>
      </c>
    </row>
    <row r="85" spans="1:8" ht="12.75">
      <c r="A85" s="44"/>
      <c r="B85" s="39"/>
      <c r="C85" s="44"/>
      <c r="D85" s="45"/>
      <c r="E85" s="46"/>
      <c r="F85" s="49"/>
      <c r="G85" s="47" t="str">
        <f t="shared" si="1"/>
        <v> </v>
      </c>
      <c r="H85" s="48">
        <f>IF(B85=0,"",(IF(ISNA(VLOOKUP(B85,League!$C$10:$C$162,1,FALSE)),"New","-")))</f>
      </c>
    </row>
    <row r="86" spans="1:8" ht="12.75">
      <c r="A86" s="44"/>
      <c r="B86" s="39"/>
      <c r="C86" s="44"/>
      <c r="D86" s="45"/>
      <c r="E86" s="46"/>
      <c r="F86" s="49"/>
      <c r="G86" s="47" t="str">
        <f t="shared" si="1"/>
        <v> </v>
      </c>
      <c r="H86" s="48">
        <f>IF(B86=0,"",(IF(ISNA(VLOOKUP(B86,League!$C$10:$C$162,1,FALSE)),"New","-")))</f>
      </c>
    </row>
    <row r="87" spans="1:8" ht="12.75">
      <c r="A87" s="44"/>
      <c r="B87" s="39"/>
      <c r="C87" s="44"/>
      <c r="D87" s="45"/>
      <c r="E87" s="46"/>
      <c r="F87" s="49"/>
      <c r="G87" s="47" t="str">
        <f t="shared" si="1"/>
        <v> </v>
      </c>
      <c r="H87" s="48">
        <f>IF(B87=0,"",(IF(ISNA(VLOOKUP(B87,League!$C$10:$C$162,1,FALSE)),"New","-")))</f>
      </c>
    </row>
    <row r="88" spans="1:8" ht="12.75">
      <c r="A88" s="44"/>
      <c r="B88" s="39"/>
      <c r="C88" s="44"/>
      <c r="D88" s="45"/>
      <c r="E88" s="46"/>
      <c r="F88" s="49"/>
      <c r="G88" s="47" t="str">
        <f t="shared" si="1"/>
        <v> </v>
      </c>
      <c r="H88" s="48">
        <f>IF(B88=0,"",(IF(ISNA(VLOOKUP(B88,League!$C$10:$C$162,1,FALSE)),"New","-")))</f>
      </c>
    </row>
    <row r="89" spans="1:8" ht="12.75">
      <c r="A89" s="44"/>
      <c r="B89" s="39"/>
      <c r="C89" s="44"/>
      <c r="D89" s="45"/>
      <c r="E89" s="46"/>
      <c r="F89" s="49"/>
      <c r="G89" s="47" t="str">
        <f t="shared" si="1"/>
        <v> </v>
      </c>
      <c r="H89" s="48">
        <f>IF(B89=0,"",(IF(ISNA(VLOOKUP(B89,League!$C$10:$C$162,1,FALSE)),"New","-")))</f>
      </c>
    </row>
    <row r="90" spans="1:8" ht="12.75">
      <c r="A90" s="44"/>
      <c r="B90" s="39"/>
      <c r="C90" s="44"/>
      <c r="D90" s="45"/>
      <c r="E90" s="46"/>
      <c r="F90" s="49"/>
      <c r="G90" s="47" t="str">
        <f t="shared" si="1"/>
        <v> </v>
      </c>
      <c r="H90" s="48">
        <f>IF(B90=0,"",(IF(ISNA(VLOOKUP(B90,League!$C$10:$C$162,1,FALSE)),"New","-")))</f>
      </c>
    </row>
    <row r="91" spans="1:8" ht="12.75">
      <c r="A91" s="44"/>
      <c r="B91" s="39"/>
      <c r="C91" s="44"/>
      <c r="D91" s="45"/>
      <c r="E91" s="46"/>
      <c r="F91" s="49"/>
      <c r="G91" s="47" t="str">
        <f t="shared" si="1"/>
        <v> </v>
      </c>
      <c r="H91" s="48">
        <f>IF(B91=0,"",(IF(ISNA(VLOOKUP(B91,League!$C$10:$C$162,1,FALSE)),"New","-")))</f>
      </c>
    </row>
    <row r="92" spans="1:8" ht="12.75">
      <c r="A92" s="44"/>
      <c r="B92" s="39"/>
      <c r="C92" s="44"/>
      <c r="D92" s="45"/>
      <c r="E92" s="46"/>
      <c r="F92" s="49"/>
      <c r="G92" s="47" t="str">
        <f t="shared" si="1"/>
        <v> </v>
      </c>
      <c r="H92" s="48">
        <f>IF(B92=0,"",(IF(ISNA(VLOOKUP(B92,League!$C$10:$C$162,1,FALSE)),"New","-")))</f>
      </c>
    </row>
    <row r="93" spans="1:8" ht="12.75">
      <c r="A93" s="44"/>
      <c r="B93" s="39"/>
      <c r="C93" s="44"/>
      <c r="D93" s="45"/>
      <c r="E93" s="46"/>
      <c r="F93" s="49"/>
      <c r="G93" s="47" t="str">
        <f t="shared" si="1"/>
        <v> </v>
      </c>
      <c r="H93" s="48">
        <f>IF(B93=0,"",(IF(ISNA(VLOOKUP(B93,League!$C$10:$C$162,1,FALSE)),"New","-")))</f>
      </c>
    </row>
    <row r="94" spans="1:8" ht="12.75">
      <c r="A94" s="44"/>
      <c r="B94" s="39"/>
      <c r="C94" s="44"/>
      <c r="D94" s="45"/>
      <c r="E94" s="46"/>
      <c r="F94" s="49"/>
      <c r="G94" s="47" t="str">
        <f t="shared" si="1"/>
        <v> </v>
      </c>
      <c r="H94" s="48">
        <f>IF(B94=0,"",(IF(ISNA(VLOOKUP(B94,League!$C$10:$C$162,1,FALSE)),"New","-")))</f>
      </c>
    </row>
    <row r="95" spans="1:8" ht="12.75">
      <c r="A95" s="44"/>
      <c r="B95" s="39"/>
      <c r="C95" s="44"/>
      <c r="D95" s="45"/>
      <c r="E95" s="46"/>
      <c r="F95" s="49"/>
      <c r="G95" s="47" t="str">
        <f t="shared" si="1"/>
        <v> </v>
      </c>
      <c r="H95" s="48">
        <f>IF(B95=0,"",(IF(ISNA(VLOOKUP(B95,League!$C$10:$C$162,1,FALSE)),"New","-")))</f>
      </c>
    </row>
    <row r="96" spans="1:8" ht="12.75">
      <c r="A96" s="44"/>
      <c r="B96" s="39"/>
      <c r="C96" s="44"/>
      <c r="D96" s="45"/>
      <c r="E96" s="46"/>
      <c r="F96" s="49"/>
      <c r="G96" s="47" t="str">
        <f t="shared" si="1"/>
        <v> </v>
      </c>
      <c r="H96" s="48">
        <f>IF(B96=0,"",(IF(ISNA(VLOOKUP(B96,League!$C$10:$C$162,1,FALSE)),"New","-")))</f>
      </c>
    </row>
    <row r="97" spans="1:8" ht="12.75">
      <c r="A97" s="44"/>
      <c r="B97" s="39"/>
      <c r="C97" s="44"/>
      <c r="D97" s="45"/>
      <c r="E97" s="46"/>
      <c r="F97" s="49"/>
      <c r="G97" s="47" t="str">
        <f t="shared" si="1"/>
        <v> </v>
      </c>
      <c r="H97" s="48">
        <f>IF(B97=0,"",(IF(ISNA(VLOOKUP(B97,League!$C$10:$C$162,1,FALSE)),"New","-")))</f>
      </c>
    </row>
    <row r="98" spans="1:8" ht="12.75">
      <c r="A98" s="44"/>
      <c r="B98" s="39"/>
      <c r="C98" s="44"/>
      <c r="D98" s="45"/>
      <c r="E98" s="46"/>
      <c r="F98" s="49"/>
      <c r="G98" s="47" t="str">
        <f t="shared" si="1"/>
        <v> </v>
      </c>
      <c r="H98" s="48">
        <f>IF(B98=0,"",(IF(ISNA(VLOOKUP(B98,League!$C$10:$C$162,1,FALSE)),"New","-")))</f>
      </c>
    </row>
    <row r="99" spans="1:8" ht="12.75">
      <c r="A99" s="44"/>
      <c r="B99" s="39"/>
      <c r="C99" s="44"/>
      <c r="D99" s="45"/>
      <c r="E99" s="46"/>
      <c r="F99" s="49"/>
      <c r="G99" s="47" t="str">
        <f t="shared" si="1"/>
        <v> </v>
      </c>
      <c r="H99" s="48">
        <f>IF(B99=0,"",(IF(ISNA(VLOOKUP(B99,League!$C$10:$C$162,1,FALSE)),"New","-")))</f>
      </c>
    </row>
    <row r="100" spans="1:8" ht="12.75">
      <c r="A100" s="44"/>
      <c r="B100" s="39"/>
      <c r="C100" s="44"/>
      <c r="D100" s="45"/>
      <c r="E100" s="46"/>
      <c r="F100" s="49"/>
      <c r="G100" s="47" t="str">
        <f t="shared" si="1"/>
        <v> </v>
      </c>
      <c r="H100" s="48">
        <f>IF(B100=0,"",(IF(ISNA(VLOOKUP(B100,League!$C$10:$C$162,1,FALSE)),"New","-")))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B19" activeCellId="3" sqref="B11:D14 B16:D16 B17:D17 B19:D19"/>
    </sheetView>
  </sheetViews>
  <sheetFormatPr defaultColWidth="9.140625" defaultRowHeight="12.75"/>
  <cols>
    <col min="1" max="1" width="9.57421875" style="38" customWidth="1"/>
    <col min="2" max="2" width="28.00390625" style="38" customWidth="1"/>
    <col min="3" max="4" width="9.140625" style="38" customWidth="1"/>
    <col min="5" max="5" width="12.28125" style="38" customWidth="1"/>
    <col min="6" max="7" width="9.140625" style="38" customWidth="1"/>
    <col min="8" max="8" width="6.28125" style="38" customWidth="1"/>
    <col min="9" max="16384" width="9.140625" style="38" customWidth="1"/>
  </cols>
  <sheetData>
    <row r="1" spans="1:8" ht="39" customHeight="1">
      <c r="A1" s="93" t="str">
        <f>Title!A1</f>
        <v>Kent Orienteering League 2008/9 - Middle Distance Competition           Light Green</v>
      </c>
      <c r="B1" s="93"/>
      <c r="C1" s="93"/>
      <c r="D1" s="93"/>
      <c r="E1" s="93"/>
      <c r="F1" s="93"/>
      <c r="G1" s="93"/>
      <c r="H1" s="93"/>
    </row>
    <row r="3" spans="1:2" ht="12.75">
      <c r="A3" s="5"/>
      <c r="B3" s="6" t="s">
        <v>28</v>
      </c>
    </row>
    <row r="4" spans="1:2" ht="12.75">
      <c r="A4" s="39" t="s">
        <v>40</v>
      </c>
      <c r="B4" s="61">
        <v>39795</v>
      </c>
    </row>
    <row r="5" spans="1:2" ht="12.75">
      <c r="A5" s="39" t="s">
        <v>5</v>
      </c>
      <c r="B5" s="23" t="s">
        <v>153</v>
      </c>
    </row>
    <row r="6" spans="1:2" ht="12.75">
      <c r="A6" s="39" t="s">
        <v>7</v>
      </c>
      <c r="B6" s="23" t="s">
        <v>13</v>
      </c>
    </row>
    <row r="7" spans="1:8" ht="12.75">
      <c r="A7" s="39" t="s">
        <v>6</v>
      </c>
      <c r="B7" s="23" t="s">
        <v>154</v>
      </c>
      <c r="E7" s="38" t="s">
        <v>39</v>
      </c>
      <c r="G7" s="2">
        <v>100</v>
      </c>
      <c r="H7" s="40" t="str">
        <f>IF(B7=0,"",(IF(ISNA(VLOOKUP(B7,League!$C$10:$C$162,1,FALSE)),"New","-")))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37</v>
      </c>
      <c r="G9" s="10" t="s">
        <v>36</v>
      </c>
      <c r="H9" s="10" t="s">
        <v>38</v>
      </c>
    </row>
    <row r="10" spans="1:8" ht="13.5" thickTop="1">
      <c r="A10" s="41">
        <v>1</v>
      </c>
      <c r="B10" s="28" t="s">
        <v>62</v>
      </c>
      <c r="C10" s="27" t="s">
        <v>63</v>
      </c>
      <c r="D10" s="29" t="s">
        <v>61</v>
      </c>
      <c r="E10" s="30">
        <v>0.022962962962962966</v>
      </c>
      <c r="F10" s="31"/>
      <c r="G10" s="42">
        <f>IF(ISBLANK(F10),IF(ISBLANK(E10)," ",E$10/E10*100),0)</f>
        <v>100</v>
      </c>
      <c r="H10" s="43" t="str">
        <f>IF(B10=0,"",(IF(ISNA(VLOOKUP(B10,League!$C$10:$C$162,1,FALSE)),"New","-")))</f>
        <v>-</v>
      </c>
    </row>
    <row r="11" spans="1:8" ht="12.75">
      <c r="A11" s="44">
        <v>2</v>
      </c>
      <c r="B11" s="32" t="s">
        <v>155</v>
      </c>
      <c r="C11" s="24" t="s">
        <v>87</v>
      </c>
      <c r="D11" s="33" t="s">
        <v>66</v>
      </c>
      <c r="E11" s="34">
        <v>0.02396990740740741</v>
      </c>
      <c r="F11" s="35"/>
      <c r="G11" s="47">
        <f aca="true" t="shared" si="0" ref="G11:G74">IF(ISBLANK(F11),IF(ISBLANK(E11)," ",E$10/E11*100),0)</f>
        <v>95.7991308546596</v>
      </c>
      <c r="H11" s="48" t="str">
        <f>IF(B11=0,"",(IF(ISNA(VLOOKUP(B11,League!$C$10:$C$162,1,FALSE)),"New","-")))</f>
        <v>-</v>
      </c>
    </row>
    <row r="12" spans="1:8" ht="12.75">
      <c r="A12" s="44">
        <v>3</v>
      </c>
      <c r="B12" s="32" t="s">
        <v>156</v>
      </c>
      <c r="C12" s="24" t="s">
        <v>83</v>
      </c>
      <c r="D12" s="33" t="s">
        <v>157</v>
      </c>
      <c r="E12" s="34">
        <v>0.02460648148148148</v>
      </c>
      <c r="F12" s="35"/>
      <c r="G12" s="47">
        <f t="shared" si="0"/>
        <v>93.32079021636879</v>
      </c>
      <c r="H12" s="48" t="str">
        <f>IF(B12=0,"",(IF(ISNA(VLOOKUP(B12,League!$C$10:$C$162,1,FALSE)),"New","-")))</f>
        <v>-</v>
      </c>
    </row>
    <row r="13" spans="1:8" ht="12.75">
      <c r="A13" s="44">
        <v>4</v>
      </c>
      <c r="B13" s="32" t="s">
        <v>158</v>
      </c>
      <c r="C13" s="24" t="s">
        <v>132</v>
      </c>
      <c r="D13" s="33" t="s">
        <v>61</v>
      </c>
      <c r="E13" s="34">
        <v>0.03217592592592593</v>
      </c>
      <c r="F13" s="35"/>
      <c r="G13" s="47">
        <f t="shared" si="0"/>
        <v>71.36690647482014</v>
      </c>
      <c r="H13" s="48" t="str">
        <f>IF(B13=0,"",(IF(ISNA(VLOOKUP(B13,League!$C$10:$C$162,1,FALSE)),"New","-")))</f>
        <v>-</v>
      </c>
    </row>
    <row r="14" spans="1:8" ht="12.75">
      <c r="A14" s="44">
        <v>5</v>
      </c>
      <c r="B14" s="32" t="s">
        <v>159</v>
      </c>
      <c r="C14" s="24" t="s">
        <v>89</v>
      </c>
      <c r="D14" s="33" t="s">
        <v>160</v>
      </c>
      <c r="E14" s="34">
        <v>0.03453703703703704</v>
      </c>
      <c r="F14" s="35"/>
      <c r="G14" s="47">
        <f t="shared" si="0"/>
        <v>66.48793565683646</v>
      </c>
      <c r="H14" s="48" t="str">
        <f>IF(B14=0,"",(IF(ISNA(VLOOKUP(B14,League!$C$10:$C$162,1,FALSE)),"New","-")))</f>
        <v>New</v>
      </c>
    </row>
    <row r="15" spans="1:8" ht="12.75">
      <c r="A15" s="44">
        <v>6</v>
      </c>
      <c r="B15" s="32" t="s">
        <v>88</v>
      </c>
      <c r="C15" s="24" t="s">
        <v>89</v>
      </c>
      <c r="D15" s="33" t="s">
        <v>66</v>
      </c>
      <c r="E15" s="34">
        <v>0.03471064814814815</v>
      </c>
      <c r="F15" s="35"/>
      <c r="G15" s="47">
        <f t="shared" si="0"/>
        <v>66.15538512837614</v>
      </c>
      <c r="H15" s="48" t="str">
        <f>IF(B15=0,"",(IF(ISNA(VLOOKUP(B15,League!$C$10:$C$162,1,FALSE)),"New","-")))</f>
        <v>-</v>
      </c>
    </row>
    <row r="16" spans="1:8" ht="12.75">
      <c r="A16" s="44">
        <v>7</v>
      </c>
      <c r="B16" s="32" t="s">
        <v>161</v>
      </c>
      <c r="C16" s="24" t="s">
        <v>109</v>
      </c>
      <c r="D16" s="33" t="s">
        <v>66</v>
      </c>
      <c r="E16" s="34">
        <v>0.03542824074074074</v>
      </c>
      <c r="F16" s="35"/>
      <c r="G16" s="47">
        <f t="shared" si="0"/>
        <v>64.81541979745182</v>
      </c>
      <c r="H16" s="48" t="str">
        <f>IF(B16=0,"",(IF(ISNA(VLOOKUP(B16,League!$C$10:$C$162,1,FALSE)),"New","-")))</f>
        <v>-</v>
      </c>
    </row>
    <row r="17" spans="1:8" ht="12.75">
      <c r="A17" s="44">
        <v>8</v>
      </c>
      <c r="B17" s="32" t="s">
        <v>162</v>
      </c>
      <c r="C17" s="24" t="s">
        <v>147</v>
      </c>
      <c r="D17" s="33" t="s">
        <v>61</v>
      </c>
      <c r="E17" s="34">
        <v>0.041180555555555554</v>
      </c>
      <c r="F17" s="36"/>
      <c r="G17" s="47">
        <f t="shared" si="0"/>
        <v>55.76166385609894</v>
      </c>
      <c r="H17" s="48" t="str">
        <f>IF(B17=0,"",(IF(ISNA(VLOOKUP(B17,League!$C$10:$C$162,1,FALSE)),"New","-")))</f>
        <v>-</v>
      </c>
    </row>
    <row r="18" spans="1:8" ht="12.75">
      <c r="A18" s="44">
        <v>9</v>
      </c>
      <c r="B18" s="32" t="s">
        <v>77</v>
      </c>
      <c r="C18" s="24" t="s">
        <v>76</v>
      </c>
      <c r="D18" s="33" t="s">
        <v>61</v>
      </c>
      <c r="E18" s="34">
        <v>0.041747685185185186</v>
      </c>
      <c r="F18" s="36"/>
      <c r="G18" s="47">
        <f t="shared" si="0"/>
        <v>55.004158580537855</v>
      </c>
      <c r="H18" s="48" t="str">
        <f>IF(B18=0,"",(IF(ISNA(VLOOKUP(B18,League!$C$10:$C$162,1,FALSE)),"New","-")))</f>
        <v>-</v>
      </c>
    </row>
    <row r="19" spans="1:8" ht="12.75">
      <c r="A19" s="44">
        <v>10</v>
      </c>
      <c r="B19" s="32" t="s">
        <v>163</v>
      </c>
      <c r="C19" s="24" t="s">
        <v>76</v>
      </c>
      <c r="D19" s="33" t="s">
        <v>61</v>
      </c>
      <c r="E19" s="34">
        <v>0.04572916666666666</v>
      </c>
      <c r="F19" s="36"/>
      <c r="G19" s="47">
        <f t="shared" si="0"/>
        <v>50.21513540875729</v>
      </c>
      <c r="H19" s="48" t="str">
        <f>IF(B19=0,"",(IF(ISNA(VLOOKUP(B19,League!$C$10:$C$162,1,FALSE)),"New","-")))</f>
        <v>New</v>
      </c>
    </row>
    <row r="20" spans="1:8" ht="12.75">
      <c r="A20" s="44">
        <v>11</v>
      </c>
      <c r="B20" s="32"/>
      <c r="C20" s="24"/>
      <c r="D20" s="33"/>
      <c r="E20" s="34"/>
      <c r="F20" s="36"/>
      <c r="G20" s="47" t="str">
        <f t="shared" si="0"/>
        <v> </v>
      </c>
      <c r="H20" s="48">
        <f>IF(B20=0,"",(IF(ISNA(VLOOKUP(B20,League!$C$10:$C$162,1,FALSE)),"New","-")))</f>
      </c>
    </row>
    <row r="21" spans="1:8" ht="12.75">
      <c r="A21" s="44">
        <v>12</v>
      </c>
      <c r="B21" s="32"/>
      <c r="C21" s="24"/>
      <c r="D21" s="33"/>
      <c r="E21" s="34"/>
      <c r="F21" s="36"/>
      <c r="G21" s="47" t="str">
        <f t="shared" si="0"/>
        <v> </v>
      </c>
      <c r="H21" s="48">
        <f>IF(B21=0,"",(IF(ISNA(VLOOKUP(B21,League!$C$10:$C$162,1,FALSE)),"New","-")))</f>
      </c>
    </row>
    <row r="22" spans="1:8" ht="12.75">
      <c r="A22" s="44">
        <v>13</v>
      </c>
      <c r="B22" s="32"/>
      <c r="C22" s="24"/>
      <c r="D22" s="33"/>
      <c r="E22" s="34"/>
      <c r="F22" s="36"/>
      <c r="G22" s="47" t="str">
        <f t="shared" si="0"/>
        <v> </v>
      </c>
      <c r="H22" s="48">
        <f>IF(B22=0,"",(IF(ISNA(VLOOKUP(B22,League!$C$10:$C$162,1,FALSE)),"New","-")))</f>
      </c>
    </row>
    <row r="23" spans="1:8" ht="12.75">
      <c r="A23" s="44">
        <v>14</v>
      </c>
      <c r="B23" s="32"/>
      <c r="C23" s="24"/>
      <c r="D23" s="33"/>
      <c r="E23" s="34"/>
      <c r="F23" s="36"/>
      <c r="G23" s="47" t="str">
        <f t="shared" si="0"/>
        <v> </v>
      </c>
      <c r="H23" s="48">
        <f>IF(B23=0,"",(IF(ISNA(VLOOKUP(B23,League!$C$10:$C$162,1,FALSE)),"New","-")))</f>
      </c>
    </row>
    <row r="24" spans="1:8" ht="12.75">
      <c r="A24" s="44">
        <v>15</v>
      </c>
      <c r="B24" s="32"/>
      <c r="C24" s="24"/>
      <c r="D24" s="33"/>
      <c r="E24" s="34"/>
      <c r="F24" s="36"/>
      <c r="G24" s="47" t="str">
        <f t="shared" si="0"/>
        <v> </v>
      </c>
      <c r="H24" s="48">
        <f>IF(B24=0,"",(IF(ISNA(VLOOKUP(B24,League!$C$10:$C$162,1,FALSE)),"New","-")))</f>
      </c>
    </row>
    <row r="25" spans="1:8" ht="12.75">
      <c r="A25" s="44">
        <v>16</v>
      </c>
      <c r="B25" s="32"/>
      <c r="C25" s="24"/>
      <c r="D25" s="33"/>
      <c r="E25" s="34"/>
      <c r="F25" s="36"/>
      <c r="G25" s="47" t="str">
        <f t="shared" si="0"/>
        <v> </v>
      </c>
      <c r="H25" s="48">
        <f>IF(B25=0,"",(IF(ISNA(VLOOKUP(B25,League!$C$10:$C$162,1,FALSE)),"New","-")))</f>
      </c>
    </row>
    <row r="26" spans="1:8" ht="12.75">
      <c r="A26" s="44">
        <v>17</v>
      </c>
      <c r="B26" s="32"/>
      <c r="C26" s="24"/>
      <c r="D26" s="33"/>
      <c r="E26" s="34"/>
      <c r="F26" s="36"/>
      <c r="G26" s="47" t="str">
        <f t="shared" si="0"/>
        <v> </v>
      </c>
      <c r="H26" s="48">
        <f>IF(B26=0,"",(IF(ISNA(VLOOKUP(B26,League!$C$10:$C$162,1,FALSE)),"New","-")))</f>
      </c>
    </row>
    <row r="27" spans="1:8" ht="12.75">
      <c r="A27" s="44">
        <v>18</v>
      </c>
      <c r="B27" s="32"/>
      <c r="C27" s="24"/>
      <c r="D27" s="33"/>
      <c r="E27" s="34"/>
      <c r="F27" s="36"/>
      <c r="G27" s="47" t="str">
        <f t="shared" si="0"/>
        <v> </v>
      </c>
      <c r="H27" s="48">
        <f>IF(B27=0,"",(IF(ISNA(VLOOKUP(B27,League!$C$10:$C$162,1,FALSE)),"New","-")))</f>
      </c>
    </row>
    <row r="28" spans="1:8" ht="12.75">
      <c r="A28" s="44">
        <v>19</v>
      </c>
      <c r="B28" s="32"/>
      <c r="C28" s="24"/>
      <c r="D28" s="33"/>
      <c r="E28" s="34"/>
      <c r="F28" s="37"/>
      <c r="G28" s="47" t="str">
        <f t="shared" si="0"/>
        <v> </v>
      </c>
      <c r="H28" s="48">
        <f>IF(B28=0,"",(IF(ISNA(VLOOKUP(B28,League!$C$10:$C$162,1,FALSE)),"New","-")))</f>
      </c>
    </row>
    <row r="29" spans="1:8" ht="12.75">
      <c r="A29" s="44">
        <v>20</v>
      </c>
      <c r="B29" s="32"/>
      <c r="C29" s="24"/>
      <c r="D29" s="33"/>
      <c r="E29" s="34"/>
      <c r="F29" s="36"/>
      <c r="G29" s="47" t="str">
        <f t="shared" si="0"/>
        <v> </v>
      </c>
      <c r="H29" s="48">
        <f>IF(B29=0,"",(IF(ISNA(VLOOKUP(B29,League!$C$10:$C$162,1,FALSE)),"New","-")))</f>
      </c>
    </row>
    <row r="30" spans="1:8" ht="12.75">
      <c r="A30" s="44">
        <v>21</v>
      </c>
      <c r="B30" s="23"/>
      <c r="C30" s="24"/>
      <c r="D30" s="33"/>
      <c r="E30" s="34"/>
      <c r="F30" s="36"/>
      <c r="G30" s="47" t="str">
        <f t="shared" si="0"/>
        <v> </v>
      </c>
      <c r="H30" s="48">
        <f>IF(B30=0,"",(IF(ISNA(VLOOKUP(B30,League!$C$10:$C$162,1,FALSE)),"New","-")))</f>
      </c>
    </row>
    <row r="31" spans="1:8" ht="12.75">
      <c r="A31" s="44">
        <v>22</v>
      </c>
      <c r="B31" s="23"/>
      <c r="C31" s="24"/>
      <c r="D31" s="33"/>
      <c r="E31" s="34"/>
      <c r="F31" s="36"/>
      <c r="G31" s="47" t="str">
        <f t="shared" si="0"/>
        <v> </v>
      </c>
      <c r="H31" s="48">
        <f>IF(B31=0,"",(IF(ISNA(VLOOKUP(B31,League!$C$10:$C$162,1,FALSE)),"New","-")))</f>
      </c>
    </row>
    <row r="32" spans="1:8" ht="12.75">
      <c r="A32" s="44">
        <v>23</v>
      </c>
      <c r="B32" s="23"/>
      <c r="C32" s="24"/>
      <c r="D32" s="33"/>
      <c r="E32" s="34"/>
      <c r="F32" s="36"/>
      <c r="G32" s="47" t="str">
        <f t="shared" si="0"/>
        <v> </v>
      </c>
      <c r="H32" s="48">
        <f>IF(B32=0,"",(IF(ISNA(VLOOKUP(B32,League!$C$10:$C$162,1,FALSE)),"New","-")))</f>
      </c>
    </row>
    <row r="33" spans="1:8" ht="12.75">
      <c r="A33" s="44">
        <v>24</v>
      </c>
      <c r="B33" s="23"/>
      <c r="C33" s="24"/>
      <c r="D33" s="33"/>
      <c r="E33" s="34"/>
      <c r="F33" s="36"/>
      <c r="G33" s="47" t="str">
        <f t="shared" si="0"/>
        <v> </v>
      </c>
      <c r="H33" s="48">
        <f>IF(B33=0,"",(IF(ISNA(VLOOKUP(B33,League!$C$10:$C$162,1,FALSE)),"New","-")))</f>
      </c>
    </row>
    <row r="34" spans="1:8" ht="12.75">
      <c r="A34" s="44">
        <v>25</v>
      </c>
      <c r="B34" s="23"/>
      <c r="C34" s="24"/>
      <c r="D34" s="33"/>
      <c r="E34" s="34"/>
      <c r="F34" s="36"/>
      <c r="G34" s="47" t="str">
        <f t="shared" si="0"/>
        <v> </v>
      </c>
      <c r="H34" s="48">
        <f>IF(B34=0,"",(IF(ISNA(VLOOKUP(B34,League!$C$10:$C$162,1,FALSE)),"New","-")))</f>
      </c>
    </row>
    <row r="35" spans="1:8" ht="12.75">
      <c r="A35" s="44">
        <v>26</v>
      </c>
      <c r="B35" s="23"/>
      <c r="C35" s="24"/>
      <c r="D35" s="33"/>
      <c r="E35" s="34"/>
      <c r="F35" s="36"/>
      <c r="G35" s="47" t="str">
        <f t="shared" si="0"/>
        <v> </v>
      </c>
      <c r="H35" s="48">
        <f>IF(B35=0,"",(IF(ISNA(VLOOKUP(B35,League!$C$10:$C$162,1,FALSE)),"New","-")))</f>
      </c>
    </row>
    <row r="36" spans="1:8" ht="12.75">
      <c r="A36" s="44">
        <v>27</v>
      </c>
      <c r="B36" s="23"/>
      <c r="C36" s="24"/>
      <c r="D36" s="33"/>
      <c r="E36" s="34"/>
      <c r="F36" s="36"/>
      <c r="G36" s="47" t="str">
        <f t="shared" si="0"/>
        <v> </v>
      </c>
      <c r="H36" s="48">
        <f>IF(B36=0,"",(IF(ISNA(VLOOKUP(B36,League!$C$10:$C$162,1,FALSE)),"New","-")))</f>
      </c>
    </row>
    <row r="37" spans="1:8" ht="12.75">
      <c r="A37" s="44">
        <v>28</v>
      </c>
      <c r="B37" s="23"/>
      <c r="C37" s="24"/>
      <c r="D37" s="33"/>
      <c r="E37" s="34"/>
      <c r="F37" s="36"/>
      <c r="G37" s="47" t="str">
        <f t="shared" si="0"/>
        <v> </v>
      </c>
      <c r="H37" s="48">
        <f>IF(B37=0,"",(IF(ISNA(VLOOKUP(B37,League!$C$10:$C$162,1,FALSE)),"New","-")))</f>
      </c>
    </row>
    <row r="38" spans="1:8" ht="12.75">
      <c r="A38" s="44">
        <v>29</v>
      </c>
      <c r="B38" s="23"/>
      <c r="C38" s="24"/>
      <c r="D38" s="33"/>
      <c r="E38" s="34"/>
      <c r="F38" s="36"/>
      <c r="G38" s="47" t="str">
        <f t="shared" si="0"/>
        <v> </v>
      </c>
      <c r="H38" s="48">
        <f>IF(B38=0,"",(IF(ISNA(VLOOKUP(B38,League!$C$10:$C$162,1,FALSE)),"New","-")))</f>
      </c>
    </row>
    <row r="39" spans="1:8" ht="12.75">
      <c r="A39" s="44">
        <v>30</v>
      </c>
      <c r="B39" s="23"/>
      <c r="C39" s="24"/>
      <c r="D39" s="33"/>
      <c r="E39" s="34"/>
      <c r="F39" s="36"/>
      <c r="G39" s="47" t="str">
        <f t="shared" si="0"/>
        <v> </v>
      </c>
      <c r="H39" s="48">
        <f>IF(B39=0,"",(IF(ISNA(VLOOKUP(B39,League!$C$10:$C$162,1,FALSE)),"New","-")))</f>
      </c>
    </row>
    <row r="40" spans="1:8" ht="12.75">
      <c r="A40" s="44">
        <v>31</v>
      </c>
      <c r="B40" s="23"/>
      <c r="C40" s="24"/>
      <c r="D40" s="33"/>
      <c r="E40" s="34"/>
      <c r="F40" s="36"/>
      <c r="G40" s="47" t="str">
        <f t="shared" si="0"/>
        <v> </v>
      </c>
      <c r="H40" s="48">
        <f>IF(B40=0,"",(IF(ISNA(VLOOKUP(B40,League!$C$10:$C$162,1,FALSE)),"New","-")))</f>
      </c>
    </row>
    <row r="41" spans="1:8" ht="12.75">
      <c r="A41" s="44">
        <v>32</v>
      </c>
      <c r="B41" s="23"/>
      <c r="C41" s="24"/>
      <c r="D41" s="33"/>
      <c r="E41" s="34"/>
      <c r="F41" s="36"/>
      <c r="G41" s="47" t="str">
        <f t="shared" si="0"/>
        <v> </v>
      </c>
      <c r="H41" s="48">
        <f>IF(B41=0,"",(IF(ISNA(VLOOKUP(B41,League!$C$10:$C$162,1,FALSE)),"New","-")))</f>
      </c>
    </row>
    <row r="42" spans="1:8" ht="12.75">
      <c r="A42" s="44">
        <v>33</v>
      </c>
      <c r="B42" s="23"/>
      <c r="C42" s="24"/>
      <c r="D42" s="33"/>
      <c r="E42" s="34"/>
      <c r="F42" s="36"/>
      <c r="G42" s="47" t="str">
        <f t="shared" si="0"/>
        <v> </v>
      </c>
      <c r="H42" s="48">
        <f>IF(B42=0,"",(IF(ISNA(VLOOKUP(B42,League!$C$10:$C$162,1,FALSE)),"New","-")))</f>
      </c>
    </row>
    <row r="43" spans="1:8" ht="12.75">
      <c r="A43" s="44">
        <v>34</v>
      </c>
      <c r="B43" s="23"/>
      <c r="C43" s="24"/>
      <c r="D43" s="33"/>
      <c r="E43" s="34"/>
      <c r="F43" s="36"/>
      <c r="G43" s="47" t="str">
        <f t="shared" si="0"/>
        <v> </v>
      </c>
      <c r="H43" s="48">
        <f>IF(B43=0,"",(IF(ISNA(VLOOKUP(B43,League!$C$10:$C$162,1,FALSE)),"New","-")))</f>
      </c>
    </row>
    <row r="44" spans="1:8" ht="12.75">
      <c r="A44" s="44">
        <v>35</v>
      </c>
      <c r="B44" s="23"/>
      <c r="C44" s="24"/>
      <c r="D44" s="33"/>
      <c r="E44" s="34"/>
      <c r="F44" s="36"/>
      <c r="G44" s="47" t="str">
        <f t="shared" si="0"/>
        <v> </v>
      </c>
      <c r="H44" s="48">
        <f>IF(B44=0,"",(IF(ISNA(VLOOKUP(B44,League!$C$10:$C$162,1,FALSE)),"New","-")))</f>
      </c>
    </row>
    <row r="45" spans="1:8" ht="12.75">
      <c r="A45" s="44">
        <v>36</v>
      </c>
      <c r="B45" s="23"/>
      <c r="C45" s="24"/>
      <c r="D45" s="33"/>
      <c r="E45" s="34"/>
      <c r="F45" s="36"/>
      <c r="G45" s="47" t="str">
        <f t="shared" si="0"/>
        <v> </v>
      </c>
      <c r="H45" s="48">
        <f>IF(B45=0,"",(IF(ISNA(VLOOKUP(B45,League!$C$10:$C$162,1,FALSE)),"New","-")))</f>
      </c>
    </row>
    <row r="46" spans="1:8" ht="12.75">
      <c r="A46" s="44">
        <v>37</v>
      </c>
      <c r="B46" s="23"/>
      <c r="C46" s="24"/>
      <c r="D46" s="33"/>
      <c r="E46" s="34"/>
      <c r="F46" s="36"/>
      <c r="G46" s="47" t="str">
        <f t="shared" si="0"/>
        <v> </v>
      </c>
      <c r="H46" s="48">
        <f>IF(B46=0,"",(IF(ISNA(VLOOKUP(B46,League!$C$10:$C$162,1,FALSE)),"New","-")))</f>
      </c>
    </row>
    <row r="47" spans="1:8" ht="12.75">
      <c r="A47" s="44">
        <v>38</v>
      </c>
      <c r="B47" s="23"/>
      <c r="C47" s="24"/>
      <c r="D47" s="33"/>
      <c r="E47" s="34"/>
      <c r="F47" s="36"/>
      <c r="G47" s="47" t="str">
        <f t="shared" si="0"/>
        <v> </v>
      </c>
      <c r="H47" s="48">
        <f>IF(B47=0,"",(IF(ISNA(VLOOKUP(B47,League!$C$10:$C$162,1,FALSE)),"New","-")))</f>
      </c>
    </row>
    <row r="48" spans="1:8" ht="12.75">
      <c r="A48" s="44">
        <v>39</v>
      </c>
      <c r="B48" s="23"/>
      <c r="C48" s="24"/>
      <c r="D48" s="33"/>
      <c r="E48" s="34"/>
      <c r="F48" s="36"/>
      <c r="G48" s="47" t="str">
        <f t="shared" si="0"/>
        <v> </v>
      </c>
      <c r="H48" s="48">
        <f>IF(B48=0,"",(IF(ISNA(VLOOKUP(B48,League!$C$10:$C$162,1,FALSE)),"New","-")))</f>
      </c>
    </row>
    <row r="49" spans="1:8" ht="12.75">
      <c r="A49" s="44">
        <v>40</v>
      </c>
      <c r="B49" s="23"/>
      <c r="C49" s="24"/>
      <c r="D49" s="33"/>
      <c r="E49" s="34"/>
      <c r="F49" s="36"/>
      <c r="G49" s="47" t="str">
        <f t="shared" si="0"/>
        <v> </v>
      </c>
      <c r="H49" s="48">
        <f>IF(B49=0,"",(IF(ISNA(VLOOKUP(B49,League!$C$10:$C$162,1,FALSE)),"New","-")))</f>
      </c>
    </row>
    <row r="50" spans="1:8" ht="12.75">
      <c r="A50" s="44"/>
      <c r="B50" s="39"/>
      <c r="C50" s="44"/>
      <c r="D50" s="45"/>
      <c r="E50" s="46"/>
      <c r="F50" s="49"/>
      <c r="G50" s="47" t="str">
        <f t="shared" si="0"/>
        <v> </v>
      </c>
      <c r="H50" s="48">
        <f>IF(B50=0,"",(IF(ISNA(VLOOKUP(B50,League!$C$10:$C$162,1,FALSE)),"New","-")))</f>
      </c>
    </row>
    <row r="51" spans="1:8" ht="12.75">
      <c r="A51" s="44"/>
      <c r="B51" s="39"/>
      <c r="C51" s="44"/>
      <c r="D51" s="45"/>
      <c r="E51" s="46"/>
      <c r="F51" s="49"/>
      <c r="G51" s="47" t="str">
        <f t="shared" si="0"/>
        <v> </v>
      </c>
      <c r="H51" s="48">
        <f>IF(B51=0,"",(IF(ISNA(VLOOKUP(B51,League!$C$10:$C$162,1,FALSE)),"New","-")))</f>
      </c>
    </row>
    <row r="52" spans="1:8" ht="12.75">
      <c r="A52" s="44"/>
      <c r="B52" s="39"/>
      <c r="C52" s="44"/>
      <c r="D52" s="45"/>
      <c r="E52" s="46"/>
      <c r="F52" s="49"/>
      <c r="G52" s="47" t="str">
        <f t="shared" si="0"/>
        <v> </v>
      </c>
      <c r="H52" s="48">
        <f>IF(B52=0,"",(IF(ISNA(VLOOKUP(B52,League!$C$10:$C$162,1,FALSE)),"New","-")))</f>
      </c>
    </row>
    <row r="53" spans="1:8" ht="12.75">
      <c r="A53" s="44"/>
      <c r="B53" s="39"/>
      <c r="C53" s="44"/>
      <c r="D53" s="45"/>
      <c r="E53" s="46"/>
      <c r="F53" s="49"/>
      <c r="G53" s="47" t="str">
        <f t="shared" si="0"/>
        <v> </v>
      </c>
      <c r="H53" s="48">
        <f>IF(B53=0,"",(IF(ISNA(VLOOKUP(B53,League!$C$10:$C$162,1,FALSE)),"New","-")))</f>
      </c>
    </row>
    <row r="54" spans="1:8" ht="12.75">
      <c r="A54" s="44"/>
      <c r="B54" s="39"/>
      <c r="C54" s="44"/>
      <c r="D54" s="45"/>
      <c r="E54" s="46"/>
      <c r="F54" s="49"/>
      <c r="G54" s="47" t="str">
        <f t="shared" si="0"/>
        <v> </v>
      </c>
      <c r="H54" s="48">
        <f>IF(B54=0,"",(IF(ISNA(VLOOKUP(B54,League!$C$10:$C$162,1,FALSE)),"New","-")))</f>
      </c>
    </row>
    <row r="55" spans="1:8" ht="12.75">
      <c r="A55" s="44"/>
      <c r="B55" s="39"/>
      <c r="C55" s="44"/>
      <c r="D55" s="45"/>
      <c r="E55" s="46"/>
      <c r="F55" s="49"/>
      <c r="G55" s="47" t="str">
        <f t="shared" si="0"/>
        <v> </v>
      </c>
      <c r="H55" s="48">
        <f>IF(B55=0,"",(IF(ISNA(VLOOKUP(B55,League!$C$10:$C$162,1,FALSE)),"New","-")))</f>
      </c>
    </row>
    <row r="56" spans="1:8" ht="12.75">
      <c r="A56" s="44"/>
      <c r="B56" s="39"/>
      <c r="C56" s="44"/>
      <c r="D56" s="45"/>
      <c r="E56" s="46"/>
      <c r="F56" s="49"/>
      <c r="G56" s="47" t="str">
        <f t="shared" si="0"/>
        <v> </v>
      </c>
      <c r="H56" s="48">
        <f>IF(B56=0,"",(IF(ISNA(VLOOKUP(B56,League!$C$10:$C$162,1,FALSE)),"New","-")))</f>
      </c>
    </row>
    <row r="57" spans="1:8" ht="12.75">
      <c r="A57" s="44"/>
      <c r="B57" s="39"/>
      <c r="C57" s="44"/>
      <c r="D57" s="45"/>
      <c r="E57" s="46"/>
      <c r="F57" s="49"/>
      <c r="G57" s="47" t="str">
        <f t="shared" si="0"/>
        <v> </v>
      </c>
      <c r="H57" s="48">
        <f>IF(B57=0,"",(IF(ISNA(VLOOKUP(B57,League!$C$10:$C$162,1,FALSE)),"New","-")))</f>
      </c>
    </row>
    <row r="58" spans="1:8" ht="12.75">
      <c r="A58" s="44"/>
      <c r="B58" s="39"/>
      <c r="C58" s="44"/>
      <c r="D58" s="45"/>
      <c r="E58" s="46"/>
      <c r="F58" s="49"/>
      <c r="G58" s="47" t="str">
        <f t="shared" si="0"/>
        <v> </v>
      </c>
      <c r="H58" s="48">
        <f>IF(B58=0,"",(IF(ISNA(VLOOKUP(B58,League!$C$10:$C$162,1,FALSE)),"New","-")))</f>
      </c>
    </row>
    <row r="59" spans="1:8" ht="12.75">
      <c r="A59" s="44"/>
      <c r="B59" s="39"/>
      <c r="C59" s="44"/>
      <c r="D59" s="45"/>
      <c r="E59" s="46"/>
      <c r="F59" s="49"/>
      <c r="G59" s="47" t="str">
        <f t="shared" si="0"/>
        <v> </v>
      </c>
      <c r="H59" s="48">
        <f>IF(B59=0,"",(IF(ISNA(VLOOKUP(B59,League!$C$10:$C$162,1,FALSE)),"New","-")))</f>
      </c>
    </row>
    <row r="60" spans="1:8" ht="12.75">
      <c r="A60" s="44"/>
      <c r="B60" s="39"/>
      <c r="C60" s="44"/>
      <c r="D60" s="45"/>
      <c r="E60" s="46"/>
      <c r="F60" s="49"/>
      <c r="G60" s="47" t="str">
        <f t="shared" si="0"/>
        <v> </v>
      </c>
      <c r="H60" s="48">
        <f>IF(B60=0,"",(IF(ISNA(VLOOKUP(B60,League!$C$10:$C$162,1,FALSE)),"New","-")))</f>
      </c>
    </row>
    <row r="61" spans="1:8" ht="12.75">
      <c r="A61" s="44"/>
      <c r="B61" s="39"/>
      <c r="C61" s="44"/>
      <c r="D61" s="45"/>
      <c r="E61" s="46"/>
      <c r="F61" s="49"/>
      <c r="G61" s="47" t="str">
        <f t="shared" si="0"/>
        <v> </v>
      </c>
      <c r="H61" s="48">
        <f>IF(B61=0,"",(IF(ISNA(VLOOKUP(B61,League!$C$10:$C$162,1,FALSE)),"New","-")))</f>
      </c>
    </row>
    <row r="62" spans="1:8" ht="12.75">
      <c r="A62" s="44"/>
      <c r="B62" s="39"/>
      <c r="C62" s="44"/>
      <c r="D62" s="45"/>
      <c r="E62" s="46"/>
      <c r="F62" s="49"/>
      <c r="G62" s="47" t="str">
        <f t="shared" si="0"/>
        <v> </v>
      </c>
      <c r="H62" s="48">
        <f>IF(B62=0,"",(IF(ISNA(VLOOKUP(B62,League!$C$10:$C$162,1,FALSE)),"New","-")))</f>
      </c>
    </row>
    <row r="63" spans="1:8" ht="12.75">
      <c r="A63" s="44"/>
      <c r="B63" s="39"/>
      <c r="C63" s="44"/>
      <c r="D63" s="45"/>
      <c r="E63" s="46"/>
      <c r="F63" s="49"/>
      <c r="G63" s="47" t="str">
        <f t="shared" si="0"/>
        <v> </v>
      </c>
      <c r="H63" s="48">
        <f>IF(B63=0,"",(IF(ISNA(VLOOKUP(B63,League!$C$10:$C$162,1,FALSE)),"New","-")))</f>
      </c>
    </row>
    <row r="64" spans="1:8" ht="12.75">
      <c r="A64" s="44"/>
      <c r="B64" s="39"/>
      <c r="C64" s="44"/>
      <c r="D64" s="45"/>
      <c r="E64" s="46"/>
      <c r="F64" s="49"/>
      <c r="G64" s="47" t="str">
        <f t="shared" si="0"/>
        <v> </v>
      </c>
      <c r="H64" s="48">
        <f>IF(B64=0,"",(IF(ISNA(VLOOKUP(B64,League!$C$10:$C$162,1,FALSE)),"New","-")))</f>
      </c>
    </row>
    <row r="65" spans="1:8" ht="12.75">
      <c r="A65" s="44"/>
      <c r="B65" s="39"/>
      <c r="C65" s="44"/>
      <c r="D65" s="45"/>
      <c r="E65" s="46"/>
      <c r="F65" s="49"/>
      <c r="G65" s="47" t="str">
        <f t="shared" si="0"/>
        <v> </v>
      </c>
      <c r="H65" s="48">
        <f>IF(B65=0,"",(IF(ISNA(VLOOKUP(B65,League!$C$10:$C$162,1,FALSE)),"New","-")))</f>
      </c>
    </row>
    <row r="66" spans="1:8" ht="12.75">
      <c r="A66" s="44"/>
      <c r="B66" s="39"/>
      <c r="C66" s="44"/>
      <c r="D66" s="45"/>
      <c r="E66" s="46"/>
      <c r="F66" s="49"/>
      <c r="G66" s="47" t="str">
        <f t="shared" si="0"/>
        <v> </v>
      </c>
      <c r="H66" s="48">
        <f>IF(B66=0,"",(IF(ISNA(VLOOKUP(B66,League!$C$10:$C$162,1,FALSE)),"New","-")))</f>
      </c>
    </row>
    <row r="67" spans="1:8" ht="12.75">
      <c r="A67" s="44"/>
      <c r="B67" s="39"/>
      <c r="C67" s="44"/>
      <c r="D67" s="45"/>
      <c r="E67" s="46"/>
      <c r="F67" s="49"/>
      <c r="G67" s="47" t="str">
        <f t="shared" si="0"/>
        <v> </v>
      </c>
      <c r="H67" s="48">
        <f>IF(B67=0,"",(IF(ISNA(VLOOKUP(B67,League!$C$10:$C$162,1,FALSE)),"New","-")))</f>
      </c>
    </row>
    <row r="68" spans="1:8" ht="12.75">
      <c r="A68" s="44"/>
      <c r="B68" s="39"/>
      <c r="C68" s="44"/>
      <c r="D68" s="45"/>
      <c r="E68" s="46"/>
      <c r="F68" s="49"/>
      <c r="G68" s="47" t="str">
        <f t="shared" si="0"/>
        <v> </v>
      </c>
      <c r="H68" s="48">
        <f>IF(B68=0,"",(IF(ISNA(VLOOKUP(B68,League!$C$10:$C$162,1,FALSE)),"New","-")))</f>
      </c>
    </row>
    <row r="69" spans="1:8" ht="12.75">
      <c r="A69" s="44"/>
      <c r="B69" s="39"/>
      <c r="C69" s="44"/>
      <c r="D69" s="45"/>
      <c r="E69" s="46"/>
      <c r="F69" s="49"/>
      <c r="G69" s="47" t="str">
        <f t="shared" si="0"/>
        <v> </v>
      </c>
      <c r="H69" s="48">
        <f>IF(B69=0,"",(IF(ISNA(VLOOKUP(B69,League!$C$10:$C$162,1,FALSE)),"New","-")))</f>
      </c>
    </row>
    <row r="70" spans="1:8" ht="12.75">
      <c r="A70" s="44"/>
      <c r="B70" s="39"/>
      <c r="C70" s="44"/>
      <c r="D70" s="45"/>
      <c r="E70" s="46"/>
      <c r="F70" s="49"/>
      <c r="G70" s="47" t="str">
        <f t="shared" si="0"/>
        <v> </v>
      </c>
      <c r="H70" s="48">
        <f>IF(B70=0,"",(IF(ISNA(VLOOKUP(B70,League!$C$10:$C$162,1,FALSE)),"New","-")))</f>
      </c>
    </row>
    <row r="71" spans="1:8" ht="12.75">
      <c r="A71" s="44"/>
      <c r="B71" s="39"/>
      <c r="C71" s="44"/>
      <c r="D71" s="45"/>
      <c r="E71" s="46"/>
      <c r="F71" s="49"/>
      <c r="G71" s="47" t="str">
        <f t="shared" si="0"/>
        <v> </v>
      </c>
      <c r="H71" s="48">
        <f>IF(B71=0,"",(IF(ISNA(VLOOKUP(B71,League!$C$10:$C$162,1,FALSE)),"New","-")))</f>
      </c>
    </row>
    <row r="72" spans="1:8" ht="12.75">
      <c r="A72" s="44"/>
      <c r="B72" s="39"/>
      <c r="C72" s="44"/>
      <c r="D72" s="45"/>
      <c r="E72" s="46"/>
      <c r="F72" s="49"/>
      <c r="G72" s="47" t="str">
        <f t="shared" si="0"/>
        <v> </v>
      </c>
      <c r="H72" s="48">
        <f>IF(B72=0,"",(IF(ISNA(VLOOKUP(B72,League!$C$10:$C$162,1,FALSE)),"New","-")))</f>
      </c>
    </row>
    <row r="73" spans="1:8" ht="12.75">
      <c r="A73" s="44"/>
      <c r="B73" s="39"/>
      <c r="C73" s="44"/>
      <c r="D73" s="45"/>
      <c r="E73" s="46"/>
      <c r="F73" s="49"/>
      <c r="G73" s="47" t="str">
        <f t="shared" si="0"/>
        <v> </v>
      </c>
      <c r="H73" s="48">
        <f>IF(B73=0,"",(IF(ISNA(VLOOKUP(B73,League!$C$10:$C$162,1,FALSE)),"New","-")))</f>
      </c>
    </row>
    <row r="74" spans="1:8" ht="12.75">
      <c r="A74" s="44"/>
      <c r="B74" s="39"/>
      <c r="C74" s="44"/>
      <c r="D74" s="45"/>
      <c r="E74" s="46"/>
      <c r="F74" s="49"/>
      <c r="G74" s="47" t="str">
        <f t="shared" si="0"/>
        <v> </v>
      </c>
      <c r="H74" s="48">
        <f>IF(B74=0,"",(IF(ISNA(VLOOKUP(B74,League!$C$10:$C$162,1,FALSE)),"New","-")))</f>
      </c>
    </row>
    <row r="75" spans="1:8" ht="12.75">
      <c r="A75" s="44"/>
      <c r="B75" s="39"/>
      <c r="C75" s="44"/>
      <c r="D75" s="45"/>
      <c r="E75" s="46"/>
      <c r="F75" s="49"/>
      <c r="G75" s="47" t="str">
        <f aca="true" t="shared" si="1" ref="G75:G100">IF(ISBLANK(F75),IF(ISBLANK(E75)," ",E$10/E75*100),0)</f>
        <v> </v>
      </c>
      <c r="H75" s="48">
        <f>IF(B75=0,"",(IF(ISNA(VLOOKUP(B75,League!$C$10:$C$162,1,FALSE)),"New","-")))</f>
      </c>
    </row>
    <row r="76" spans="1:8" ht="12.75">
      <c r="A76" s="44"/>
      <c r="B76" s="39"/>
      <c r="C76" s="44"/>
      <c r="D76" s="45"/>
      <c r="E76" s="46"/>
      <c r="F76" s="49"/>
      <c r="G76" s="47" t="str">
        <f t="shared" si="1"/>
        <v> </v>
      </c>
      <c r="H76" s="48">
        <f>IF(B76=0,"",(IF(ISNA(VLOOKUP(B76,League!$C$10:$C$162,1,FALSE)),"New","-")))</f>
      </c>
    </row>
    <row r="77" spans="1:8" ht="12.75">
      <c r="A77" s="44"/>
      <c r="B77" s="39"/>
      <c r="C77" s="44"/>
      <c r="D77" s="45"/>
      <c r="E77" s="46"/>
      <c r="F77" s="49"/>
      <c r="G77" s="47" t="str">
        <f t="shared" si="1"/>
        <v> </v>
      </c>
      <c r="H77" s="48">
        <f>IF(B77=0,"",(IF(ISNA(VLOOKUP(B77,League!$C$10:$C$162,1,FALSE)),"New","-")))</f>
      </c>
    </row>
    <row r="78" spans="1:8" ht="12.75">
      <c r="A78" s="44"/>
      <c r="B78" s="39"/>
      <c r="C78" s="44"/>
      <c r="D78" s="45"/>
      <c r="E78" s="46"/>
      <c r="F78" s="49"/>
      <c r="G78" s="47" t="str">
        <f t="shared" si="1"/>
        <v> </v>
      </c>
      <c r="H78" s="48">
        <f>IF(B78=0,"",(IF(ISNA(VLOOKUP(B78,League!$C$10:$C$162,1,FALSE)),"New","-")))</f>
      </c>
    </row>
    <row r="79" spans="1:8" ht="12.75">
      <c r="A79" s="44"/>
      <c r="B79" s="39"/>
      <c r="C79" s="44"/>
      <c r="D79" s="45"/>
      <c r="E79" s="46"/>
      <c r="F79" s="49"/>
      <c r="G79" s="47" t="str">
        <f t="shared" si="1"/>
        <v> </v>
      </c>
      <c r="H79" s="48">
        <f>IF(B79=0,"",(IF(ISNA(VLOOKUP(B79,League!$C$10:$C$162,1,FALSE)),"New","-")))</f>
      </c>
    </row>
    <row r="80" spans="1:8" ht="12.75">
      <c r="A80" s="44"/>
      <c r="B80" s="39"/>
      <c r="C80" s="44"/>
      <c r="D80" s="45"/>
      <c r="E80" s="46"/>
      <c r="F80" s="49"/>
      <c r="G80" s="47" t="str">
        <f t="shared" si="1"/>
        <v> </v>
      </c>
      <c r="H80" s="48">
        <f>IF(B80=0,"",(IF(ISNA(VLOOKUP(B80,League!$C$10:$C$162,1,FALSE)),"New","-")))</f>
      </c>
    </row>
    <row r="81" spans="1:8" ht="12.75">
      <c r="A81" s="44"/>
      <c r="B81" s="39"/>
      <c r="C81" s="44"/>
      <c r="D81" s="45"/>
      <c r="E81" s="46"/>
      <c r="F81" s="49"/>
      <c r="G81" s="47" t="str">
        <f t="shared" si="1"/>
        <v> </v>
      </c>
      <c r="H81" s="48">
        <f>IF(B81=0,"",(IF(ISNA(VLOOKUP(B81,League!$C$10:$C$162,1,FALSE)),"New","-")))</f>
      </c>
    </row>
    <row r="82" spans="1:8" ht="12.75">
      <c r="A82" s="44"/>
      <c r="B82" s="39"/>
      <c r="C82" s="44"/>
      <c r="D82" s="45"/>
      <c r="E82" s="46"/>
      <c r="F82" s="49"/>
      <c r="G82" s="47" t="str">
        <f t="shared" si="1"/>
        <v> </v>
      </c>
      <c r="H82" s="48">
        <f>IF(B82=0,"",(IF(ISNA(VLOOKUP(B82,League!$C$10:$C$162,1,FALSE)),"New","-")))</f>
      </c>
    </row>
    <row r="83" spans="1:8" ht="12.75">
      <c r="A83" s="44"/>
      <c r="B83" s="39"/>
      <c r="C83" s="44"/>
      <c r="D83" s="45"/>
      <c r="E83" s="46"/>
      <c r="F83" s="49"/>
      <c r="G83" s="47" t="str">
        <f t="shared" si="1"/>
        <v> </v>
      </c>
      <c r="H83" s="48">
        <f>IF(B83=0,"",(IF(ISNA(VLOOKUP(B83,League!$C$10:$C$162,1,FALSE)),"New","-")))</f>
      </c>
    </row>
    <row r="84" spans="1:8" ht="12.75">
      <c r="A84" s="44"/>
      <c r="B84" s="39"/>
      <c r="C84" s="44"/>
      <c r="D84" s="45"/>
      <c r="E84" s="46"/>
      <c r="F84" s="49"/>
      <c r="G84" s="47" t="str">
        <f t="shared" si="1"/>
        <v> </v>
      </c>
      <c r="H84" s="48">
        <f>IF(B84=0,"",(IF(ISNA(VLOOKUP(B84,League!$C$10:$C$162,1,FALSE)),"New","-")))</f>
      </c>
    </row>
    <row r="85" spans="1:8" ht="12.75">
      <c r="A85" s="44"/>
      <c r="B85" s="39"/>
      <c r="C85" s="44"/>
      <c r="D85" s="45"/>
      <c r="E85" s="46"/>
      <c r="F85" s="49"/>
      <c r="G85" s="47" t="str">
        <f t="shared" si="1"/>
        <v> </v>
      </c>
      <c r="H85" s="48">
        <f>IF(B85=0,"",(IF(ISNA(VLOOKUP(B85,League!$C$10:$C$162,1,FALSE)),"New","-")))</f>
      </c>
    </row>
    <row r="86" spans="1:8" ht="12.75">
      <c r="A86" s="44"/>
      <c r="B86" s="39"/>
      <c r="C86" s="44"/>
      <c r="D86" s="45"/>
      <c r="E86" s="46"/>
      <c r="F86" s="49"/>
      <c r="G86" s="47" t="str">
        <f t="shared" si="1"/>
        <v> </v>
      </c>
      <c r="H86" s="48">
        <f>IF(B86=0,"",(IF(ISNA(VLOOKUP(B86,League!$C$10:$C$162,1,FALSE)),"New","-")))</f>
      </c>
    </row>
    <row r="87" spans="1:8" ht="12.75">
      <c r="A87" s="44"/>
      <c r="B87" s="39"/>
      <c r="C87" s="44"/>
      <c r="D87" s="45"/>
      <c r="E87" s="46"/>
      <c r="F87" s="49"/>
      <c r="G87" s="47" t="str">
        <f t="shared" si="1"/>
        <v> </v>
      </c>
      <c r="H87" s="48">
        <f>IF(B87=0,"",(IF(ISNA(VLOOKUP(B87,League!$C$10:$C$162,1,FALSE)),"New","-")))</f>
      </c>
    </row>
    <row r="88" spans="1:8" ht="12.75">
      <c r="A88" s="44"/>
      <c r="B88" s="39"/>
      <c r="C88" s="44"/>
      <c r="D88" s="45"/>
      <c r="E88" s="46"/>
      <c r="F88" s="49"/>
      <c r="G88" s="47" t="str">
        <f t="shared" si="1"/>
        <v> </v>
      </c>
      <c r="H88" s="48">
        <f>IF(B88=0,"",(IF(ISNA(VLOOKUP(B88,League!$C$10:$C$162,1,FALSE)),"New","-")))</f>
      </c>
    </row>
    <row r="89" spans="1:8" ht="12.75">
      <c r="A89" s="44"/>
      <c r="B89" s="39"/>
      <c r="C89" s="44"/>
      <c r="D89" s="45"/>
      <c r="E89" s="46"/>
      <c r="F89" s="49"/>
      <c r="G89" s="47" t="str">
        <f t="shared" si="1"/>
        <v> </v>
      </c>
      <c r="H89" s="48">
        <f>IF(B89=0,"",(IF(ISNA(VLOOKUP(B89,League!$C$10:$C$162,1,FALSE)),"New","-")))</f>
      </c>
    </row>
    <row r="90" spans="1:8" ht="12.75">
      <c r="A90" s="44"/>
      <c r="B90" s="39"/>
      <c r="C90" s="44"/>
      <c r="D90" s="45"/>
      <c r="E90" s="46"/>
      <c r="F90" s="49"/>
      <c r="G90" s="47" t="str">
        <f t="shared" si="1"/>
        <v> </v>
      </c>
      <c r="H90" s="48">
        <f>IF(B90=0,"",(IF(ISNA(VLOOKUP(B90,League!$C$10:$C$162,1,FALSE)),"New","-")))</f>
      </c>
    </row>
    <row r="91" spans="1:8" ht="12.75">
      <c r="A91" s="44"/>
      <c r="B91" s="39"/>
      <c r="C91" s="44"/>
      <c r="D91" s="45"/>
      <c r="E91" s="46"/>
      <c r="F91" s="49"/>
      <c r="G91" s="47" t="str">
        <f t="shared" si="1"/>
        <v> </v>
      </c>
      <c r="H91" s="48">
        <f>IF(B91=0,"",(IF(ISNA(VLOOKUP(B91,League!$C$10:$C$162,1,FALSE)),"New","-")))</f>
      </c>
    </row>
    <row r="92" spans="1:8" ht="12.75">
      <c r="A92" s="44"/>
      <c r="B92" s="39"/>
      <c r="C92" s="44"/>
      <c r="D92" s="45"/>
      <c r="E92" s="46"/>
      <c r="F92" s="49"/>
      <c r="G92" s="47" t="str">
        <f t="shared" si="1"/>
        <v> </v>
      </c>
      <c r="H92" s="48">
        <f>IF(B92=0,"",(IF(ISNA(VLOOKUP(B92,League!$C$10:$C$162,1,FALSE)),"New","-")))</f>
      </c>
    </row>
    <row r="93" spans="1:8" ht="12.75">
      <c r="A93" s="44"/>
      <c r="B93" s="39"/>
      <c r="C93" s="44"/>
      <c r="D93" s="45"/>
      <c r="E93" s="46"/>
      <c r="F93" s="49"/>
      <c r="G93" s="47" t="str">
        <f t="shared" si="1"/>
        <v> </v>
      </c>
      <c r="H93" s="48">
        <f>IF(B93=0,"",(IF(ISNA(VLOOKUP(B93,League!$C$10:$C$162,1,FALSE)),"New","-")))</f>
      </c>
    </row>
    <row r="94" spans="1:8" ht="12.75">
      <c r="A94" s="44"/>
      <c r="B94" s="39"/>
      <c r="C94" s="44"/>
      <c r="D94" s="45"/>
      <c r="E94" s="46"/>
      <c r="F94" s="49"/>
      <c r="G94" s="47" t="str">
        <f t="shared" si="1"/>
        <v> </v>
      </c>
      <c r="H94" s="48">
        <f>IF(B94=0,"",(IF(ISNA(VLOOKUP(B94,League!$C$10:$C$162,1,FALSE)),"New","-")))</f>
      </c>
    </row>
    <row r="95" spans="1:8" ht="12.75">
      <c r="A95" s="44"/>
      <c r="B95" s="39"/>
      <c r="C95" s="44"/>
      <c r="D95" s="45"/>
      <c r="E95" s="46"/>
      <c r="F95" s="49"/>
      <c r="G95" s="47" t="str">
        <f t="shared" si="1"/>
        <v> </v>
      </c>
      <c r="H95" s="48">
        <f>IF(B95=0,"",(IF(ISNA(VLOOKUP(B95,League!$C$10:$C$162,1,FALSE)),"New","-")))</f>
      </c>
    </row>
    <row r="96" spans="1:8" ht="12.75">
      <c r="A96" s="44"/>
      <c r="B96" s="39"/>
      <c r="C96" s="44"/>
      <c r="D96" s="45"/>
      <c r="E96" s="46"/>
      <c r="F96" s="49"/>
      <c r="G96" s="47" t="str">
        <f t="shared" si="1"/>
        <v> </v>
      </c>
      <c r="H96" s="48">
        <f>IF(B96=0,"",(IF(ISNA(VLOOKUP(B96,League!$C$10:$C$162,1,FALSE)),"New","-")))</f>
      </c>
    </row>
    <row r="97" spans="1:8" ht="12.75">
      <c r="A97" s="44"/>
      <c r="B97" s="39"/>
      <c r="C97" s="44"/>
      <c r="D97" s="45"/>
      <c r="E97" s="46"/>
      <c r="F97" s="49"/>
      <c r="G97" s="47" t="str">
        <f t="shared" si="1"/>
        <v> </v>
      </c>
      <c r="H97" s="48">
        <f>IF(B97=0,"",(IF(ISNA(VLOOKUP(B97,League!$C$10:$C$162,1,FALSE)),"New","-")))</f>
      </c>
    </row>
    <row r="98" spans="1:8" ht="12.75">
      <c r="A98" s="44"/>
      <c r="B98" s="39"/>
      <c r="C98" s="44"/>
      <c r="D98" s="45"/>
      <c r="E98" s="46"/>
      <c r="F98" s="49"/>
      <c r="G98" s="47" t="str">
        <f t="shared" si="1"/>
        <v> </v>
      </c>
      <c r="H98" s="48">
        <f>IF(B98=0,"",(IF(ISNA(VLOOKUP(B98,League!$C$10:$C$162,1,FALSE)),"New","-")))</f>
      </c>
    </row>
    <row r="99" spans="1:8" ht="12.75">
      <c r="A99" s="44"/>
      <c r="B99" s="39"/>
      <c r="C99" s="44"/>
      <c r="D99" s="45"/>
      <c r="E99" s="46"/>
      <c r="F99" s="49"/>
      <c r="G99" s="47" t="str">
        <f t="shared" si="1"/>
        <v> </v>
      </c>
      <c r="H99" s="48">
        <f>IF(B99=0,"",(IF(ISNA(VLOOKUP(B99,League!$C$10:$C$162,1,FALSE)),"New","-")))</f>
      </c>
    </row>
    <row r="100" spans="1:8" ht="12.75">
      <c r="A100" s="44"/>
      <c r="B100" s="39"/>
      <c r="C100" s="44"/>
      <c r="D100" s="45"/>
      <c r="E100" s="46"/>
      <c r="F100" s="49"/>
      <c r="G100" s="47" t="str">
        <f t="shared" si="1"/>
        <v> </v>
      </c>
      <c r="H100" s="48">
        <f>IF(B100=0,"",(IF(ISNA(VLOOKUP(B100,League!$C$10:$C$162,1,FALSE)),"New","-")))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"/>
  <sheetViews>
    <sheetView zoomScale="115" zoomScaleNormal="115" zoomScalePageLayoutView="0" workbookViewId="0" topLeftCell="A55">
      <selection activeCell="F36" sqref="F36"/>
    </sheetView>
  </sheetViews>
  <sheetFormatPr defaultColWidth="9.140625" defaultRowHeight="12.75"/>
  <cols>
    <col min="1" max="1" width="9.57421875" style="38" customWidth="1"/>
    <col min="2" max="2" width="27.8515625" style="38" customWidth="1"/>
    <col min="3" max="4" width="9.140625" style="38" customWidth="1"/>
    <col min="5" max="5" width="12.28125" style="38" customWidth="1"/>
    <col min="6" max="7" width="9.140625" style="38" customWidth="1"/>
    <col min="8" max="8" width="6.28125" style="38" customWidth="1"/>
    <col min="9" max="16384" width="9.140625" style="38" customWidth="1"/>
  </cols>
  <sheetData>
    <row r="1" spans="1:8" ht="37.5" customHeight="1">
      <c r="A1" s="93" t="str">
        <f>Title!A1</f>
        <v>Kent Orienteering League 2008/9 - Middle Distance Competition           Light Green</v>
      </c>
      <c r="B1" s="93"/>
      <c r="C1" s="93"/>
      <c r="D1" s="93"/>
      <c r="E1" s="93"/>
      <c r="F1" s="93"/>
      <c r="G1" s="93"/>
      <c r="H1" s="93"/>
    </row>
    <row r="3" spans="1:2" ht="12.75">
      <c r="A3" s="5"/>
      <c r="B3" s="6" t="s">
        <v>29</v>
      </c>
    </row>
    <row r="4" spans="1:2" ht="12.75">
      <c r="A4" s="39" t="s">
        <v>40</v>
      </c>
      <c r="B4" s="61">
        <v>39830</v>
      </c>
    </row>
    <row r="5" spans="1:2" ht="12.75">
      <c r="A5" s="39" t="s">
        <v>5</v>
      </c>
      <c r="B5" s="65" t="s">
        <v>164</v>
      </c>
    </row>
    <row r="6" spans="1:2" ht="12.75">
      <c r="A6" s="39" t="s">
        <v>7</v>
      </c>
      <c r="B6" s="65" t="s">
        <v>165</v>
      </c>
    </row>
    <row r="7" spans="1:8" ht="12.75">
      <c r="A7" s="39" t="s">
        <v>6</v>
      </c>
      <c r="B7" s="65" t="s">
        <v>166</v>
      </c>
      <c r="E7" s="38" t="s">
        <v>39</v>
      </c>
      <c r="G7" s="2"/>
      <c r="H7" s="40" t="str">
        <f>IF(B7=0,"",(IF(ISNA(VLOOKUP(B7,League!$C$10:$C$162,1,FALSE)),"New","-")))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37</v>
      </c>
      <c r="G9" s="10" t="s">
        <v>36</v>
      </c>
      <c r="H9" s="10" t="s">
        <v>38</v>
      </c>
    </row>
    <row r="10" spans="1:8" ht="13.5" thickTop="1">
      <c r="A10" s="41">
        <v>1</v>
      </c>
      <c r="B10" s="28" t="s">
        <v>167</v>
      </c>
      <c r="C10" s="27" t="s">
        <v>87</v>
      </c>
      <c r="D10" s="29" t="s">
        <v>72</v>
      </c>
      <c r="E10" s="30">
        <v>0.021435185185185186</v>
      </c>
      <c r="F10" s="31"/>
      <c r="G10" s="42">
        <f>IF(ISBLANK(F10),IF(ISBLANK(E10)," ",E$10/E10*100),0)</f>
        <v>100</v>
      </c>
      <c r="H10" s="43" t="str">
        <f>IF(B10=0,"",(IF(ISNA(VLOOKUP(B10,League!$C$10:$C$162,1,FALSE)),"New","-")))</f>
        <v>-</v>
      </c>
    </row>
    <row r="11" spans="1:8" ht="12.75">
      <c r="A11" s="44">
        <v>2</v>
      </c>
      <c r="B11" s="32" t="s">
        <v>168</v>
      </c>
      <c r="C11" s="24" t="s">
        <v>85</v>
      </c>
      <c r="D11" s="33" t="s">
        <v>61</v>
      </c>
      <c r="E11" s="34">
        <v>0.023298611111111107</v>
      </c>
      <c r="F11" s="35"/>
      <c r="G11" s="47">
        <f aca="true" t="shared" si="0" ref="G11:G74">IF(ISBLANK(F11),IF(ISBLANK(E11)," ",E$10/E11*100),0)</f>
        <v>92.00198708395432</v>
      </c>
      <c r="H11" s="48" t="str">
        <f>IF(B11=0,"",(IF(ISNA(VLOOKUP(B11,League!$C$10:$C$162,1,FALSE)),"New","-")))</f>
        <v>-</v>
      </c>
    </row>
    <row r="12" spans="1:8" ht="12.75">
      <c r="A12" s="44">
        <v>3</v>
      </c>
      <c r="B12" s="32" t="s">
        <v>126</v>
      </c>
      <c r="C12" s="24" t="s">
        <v>85</v>
      </c>
      <c r="D12" s="33" t="s">
        <v>61</v>
      </c>
      <c r="E12" s="34">
        <v>0.02424768518518518</v>
      </c>
      <c r="F12" s="35"/>
      <c r="G12" s="47">
        <f t="shared" si="0"/>
        <v>88.40095465393797</v>
      </c>
      <c r="H12" s="48" t="str">
        <f>IF(B12=0,"",(IF(ISNA(VLOOKUP(B12,League!$C$10:$C$162,1,FALSE)),"New","-")))</f>
        <v>-</v>
      </c>
    </row>
    <row r="13" spans="1:8" ht="12.75">
      <c r="A13" s="44">
        <v>4</v>
      </c>
      <c r="B13" s="32" t="s">
        <v>62</v>
      </c>
      <c r="C13" s="24" t="s">
        <v>63</v>
      </c>
      <c r="D13" s="33" t="s">
        <v>61</v>
      </c>
      <c r="E13" s="34">
        <v>0.026122685185185183</v>
      </c>
      <c r="F13" s="35"/>
      <c r="G13" s="47">
        <f t="shared" si="0"/>
        <v>82.0558263181214</v>
      </c>
      <c r="H13" s="48" t="str">
        <f>IF(B13=0,"",(IF(ISNA(VLOOKUP(B13,League!$C$10:$C$162,1,FALSE)),"New","-")))</f>
        <v>-</v>
      </c>
    </row>
    <row r="14" spans="1:8" ht="12.75">
      <c r="A14" s="44">
        <v>5</v>
      </c>
      <c r="B14" s="32" t="s">
        <v>169</v>
      </c>
      <c r="C14" s="24" t="s">
        <v>83</v>
      </c>
      <c r="D14" s="33" t="s">
        <v>170</v>
      </c>
      <c r="E14" s="34">
        <v>0.02766203703703704</v>
      </c>
      <c r="F14" s="35"/>
      <c r="G14" s="47">
        <f t="shared" si="0"/>
        <v>77.48953974895396</v>
      </c>
      <c r="H14" s="48" t="str">
        <f>IF(B14=0,"",(IF(ISNA(VLOOKUP(B14,League!$C$10:$C$162,1,FALSE)),"New","-")))</f>
        <v>-</v>
      </c>
    </row>
    <row r="15" spans="1:8" ht="12.75">
      <c r="A15" s="44">
        <v>6</v>
      </c>
      <c r="B15" s="32" t="s">
        <v>106</v>
      </c>
      <c r="C15" s="24" t="s">
        <v>89</v>
      </c>
      <c r="D15" s="33" t="s">
        <v>61</v>
      </c>
      <c r="E15" s="34">
        <v>0.02837962962962963</v>
      </c>
      <c r="F15" s="35"/>
      <c r="G15" s="47">
        <f t="shared" si="0"/>
        <v>75.53017944535073</v>
      </c>
      <c r="H15" s="48" t="str">
        <f>IF(B15=0,"",(IF(ISNA(VLOOKUP(B15,League!$C$10:$C$162,1,FALSE)),"New","-")))</f>
        <v>-</v>
      </c>
    </row>
    <row r="16" spans="1:8" ht="12.75">
      <c r="A16" s="44">
        <v>7</v>
      </c>
      <c r="B16" s="32" t="s">
        <v>171</v>
      </c>
      <c r="C16" s="24" t="s">
        <v>83</v>
      </c>
      <c r="D16" s="33" t="s">
        <v>61</v>
      </c>
      <c r="E16" s="34">
        <v>0.028784722222222225</v>
      </c>
      <c r="F16" s="35"/>
      <c r="G16" s="47">
        <f t="shared" si="0"/>
        <v>74.4672295938882</v>
      </c>
      <c r="H16" s="48" t="str">
        <f>IF(B16=0,"",(IF(ISNA(VLOOKUP(B16,League!$C$10:$C$162,1,FALSE)),"New","-")))</f>
        <v>-</v>
      </c>
    </row>
    <row r="17" spans="1:8" ht="12.75">
      <c r="A17" s="44">
        <v>8</v>
      </c>
      <c r="B17" s="32" t="s">
        <v>172</v>
      </c>
      <c r="C17" s="24" t="s">
        <v>149</v>
      </c>
      <c r="D17" s="33" t="s">
        <v>61</v>
      </c>
      <c r="E17" s="34">
        <v>0.02884259259259259</v>
      </c>
      <c r="F17" s="36"/>
      <c r="G17" s="47">
        <f t="shared" si="0"/>
        <v>74.31781701444623</v>
      </c>
      <c r="H17" s="48" t="str">
        <f>IF(B17=0,"",(IF(ISNA(VLOOKUP(B17,League!$C$10:$C$162,1,FALSE)),"New","-")))</f>
        <v>-</v>
      </c>
    </row>
    <row r="18" spans="1:8" ht="12.75">
      <c r="A18" s="44">
        <v>9</v>
      </c>
      <c r="B18" s="32" t="s">
        <v>67</v>
      </c>
      <c r="C18" s="24" t="s">
        <v>68</v>
      </c>
      <c r="D18" s="33" t="s">
        <v>66</v>
      </c>
      <c r="E18" s="34">
        <v>0.02917824074074074</v>
      </c>
      <c r="F18" s="36"/>
      <c r="G18" s="47">
        <f t="shared" si="0"/>
        <v>73.46291154303847</v>
      </c>
      <c r="H18" s="48" t="str">
        <f>IF(B18=0,"",(IF(ISNA(VLOOKUP(B18,League!$C$10:$C$162,1,FALSE)),"New","-")))</f>
        <v>-</v>
      </c>
    </row>
    <row r="19" spans="1:8" ht="12.75">
      <c r="A19" s="44">
        <v>10</v>
      </c>
      <c r="B19" s="32" t="s">
        <v>173</v>
      </c>
      <c r="C19" s="24" t="s">
        <v>100</v>
      </c>
      <c r="D19" s="33" t="s">
        <v>61</v>
      </c>
      <c r="E19" s="34">
        <v>0.02988425925925926</v>
      </c>
      <c r="F19" s="36"/>
      <c r="G19" s="47">
        <f t="shared" si="0"/>
        <v>71.72734314484896</v>
      </c>
      <c r="H19" s="48" t="str">
        <f>IF(B19=0,"",(IF(ISNA(VLOOKUP(B19,League!$C$10:$C$162,1,FALSE)),"New","-")))</f>
        <v>-</v>
      </c>
    </row>
    <row r="20" spans="1:8" ht="12.75">
      <c r="A20" s="44">
        <v>11</v>
      </c>
      <c r="B20" s="32" t="s">
        <v>69</v>
      </c>
      <c r="C20" s="24" t="s">
        <v>70</v>
      </c>
      <c r="D20" s="33" t="s">
        <v>61</v>
      </c>
      <c r="E20" s="34">
        <v>0.03140046296296296</v>
      </c>
      <c r="F20" s="36"/>
      <c r="G20" s="47">
        <f t="shared" si="0"/>
        <v>68.26391448580907</v>
      </c>
      <c r="H20" s="48" t="str">
        <f>IF(B20=0,"",(IF(ISNA(VLOOKUP(B20,League!$C$10:$C$162,1,FALSE)),"New","-")))</f>
        <v>-</v>
      </c>
    </row>
    <row r="21" spans="1:8" ht="12.75">
      <c r="A21" s="44">
        <v>12</v>
      </c>
      <c r="B21" s="32" t="s">
        <v>174</v>
      </c>
      <c r="C21" s="24" t="s">
        <v>121</v>
      </c>
      <c r="D21" s="33" t="s">
        <v>170</v>
      </c>
      <c r="E21" s="34">
        <v>0.031712962962962964</v>
      </c>
      <c r="F21" s="36"/>
      <c r="G21" s="47">
        <f t="shared" si="0"/>
        <v>67.5912408759124</v>
      </c>
      <c r="H21" s="48" t="str">
        <f>IF(B21=0,"",(IF(ISNA(VLOOKUP(B21,League!$C$10:$C$162,1,FALSE)),"New","-")))</f>
        <v>-</v>
      </c>
    </row>
    <row r="22" spans="1:8" ht="12.75">
      <c r="A22" s="44">
        <v>13</v>
      </c>
      <c r="B22" s="32" t="s">
        <v>113</v>
      </c>
      <c r="C22" s="24" t="s">
        <v>112</v>
      </c>
      <c r="D22" s="33" t="s">
        <v>72</v>
      </c>
      <c r="E22" s="34">
        <v>0.033067129629629634</v>
      </c>
      <c r="F22" s="36"/>
      <c r="G22" s="47">
        <f t="shared" si="0"/>
        <v>64.8232411620581</v>
      </c>
      <c r="H22" s="48" t="str">
        <f>IF(B22=0,"",(IF(ISNA(VLOOKUP(B22,League!$C$10:$C$162,1,FALSE)),"New","-")))</f>
        <v>-</v>
      </c>
    </row>
    <row r="23" spans="1:8" ht="12.75">
      <c r="A23" s="44">
        <v>14</v>
      </c>
      <c r="B23" s="32" t="s">
        <v>139</v>
      </c>
      <c r="C23" s="24" t="s">
        <v>109</v>
      </c>
      <c r="D23" s="33" t="s">
        <v>66</v>
      </c>
      <c r="E23" s="34">
        <v>0.03329861111111111</v>
      </c>
      <c r="F23" s="36"/>
      <c r="G23" s="47">
        <f t="shared" si="0"/>
        <v>64.37261035801181</v>
      </c>
      <c r="H23" s="48" t="str">
        <f>IF(B23=0,"",(IF(ISNA(VLOOKUP(B23,League!$C$10:$C$162,1,FALSE)),"New","-")))</f>
        <v>-</v>
      </c>
    </row>
    <row r="24" spans="1:8" ht="12.75">
      <c r="A24" s="44">
        <v>15</v>
      </c>
      <c r="B24" s="32" t="s">
        <v>88</v>
      </c>
      <c r="C24" s="24" t="s">
        <v>89</v>
      </c>
      <c r="D24" s="33" t="s">
        <v>66</v>
      </c>
      <c r="E24" s="34">
        <v>0.033379629629629634</v>
      </c>
      <c r="F24" s="36"/>
      <c r="G24" s="47">
        <f t="shared" si="0"/>
        <v>64.21636615811373</v>
      </c>
      <c r="H24" s="48" t="str">
        <f>IF(B24=0,"",(IF(ISNA(VLOOKUP(B24,League!$C$10:$C$162,1,FALSE)),"New","-")))</f>
        <v>-</v>
      </c>
    </row>
    <row r="25" spans="1:8" ht="12.75">
      <c r="A25" s="44">
        <v>16</v>
      </c>
      <c r="B25" s="32" t="s">
        <v>122</v>
      </c>
      <c r="C25" s="24" t="s">
        <v>109</v>
      </c>
      <c r="D25" s="33" t="s">
        <v>61</v>
      </c>
      <c r="E25" s="34">
        <v>0.0340625</v>
      </c>
      <c r="F25" s="36"/>
      <c r="G25" s="47">
        <f t="shared" si="0"/>
        <v>62.92898402990146</v>
      </c>
      <c r="H25" s="48" t="str">
        <f>IF(B25=0,"",(IF(ISNA(VLOOKUP(B25,League!$C$10:$C$162,1,FALSE)),"New","-")))</f>
        <v>-</v>
      </c>
    </row>
    <row r="26" spans="1:8" ht="12.75">
      <c r="A26" s="44">
        <v>17</v>
      </c>
      <c r="B26" s="32" t="s">
        <v>175</v>
      </c>
      <c r="C26" s="24" t="s">
        <v>60</v>
      </c>
      <c r="D26" s="33" t="s">
        <v>61</v>
      </c>
      <c r="E26" s="34">
        <v>0.03521990740740741</v>
      </c>
      <c r="F26" s="36"/>
      <c r="G26" s="47">
        <f t="shared" si="0"/>
        <v>60.8609924416694</v>
      </c>
      <c r="H26" s="48" t="str">
        <f>IF(B26=0,"",(IF(ISNA(VLOOKUP(B26,League!$C$10:$C$162,1,FALSE)),"New","-")))</f>
        <v>New</v>
      </c>
    </row>
    <row r="27" spans="1:8" ht="12.75">
      <c r="A27" s="44">
        <v>18</v>
      </c>
      <c r="B27" s="32" t="s">
        <v>75</v>
      </c>
      <c r="C27" s="24" t="s">
        <v>76</v>
      </c>
      <c r="D27" s="33" t="s">
        <v>61</v>
      </c>
      <c r="E27" s="34">
        <v>0.036423611111111115</v>
      </c>
      <c r="F27" s="36"/>
      <c r="G27" s="47">
        <f t="shared" si="0"/>
        <v>58.8496981251986</v>
      </c>
      <c r="H27" s="48" t="str">
        <f>IF(B27=0,"",(IF(ISNA(VLOOKUP(B27,League!$C$10:$C$162,1,FALSE)),"New","-")))</f>
        <v>-</v>
      </c>
    </row>
    <row r="28" spans="1:8" ht="12.75">
      <c r="A28" s="44">
        <v>19</v>
      </c>
      <c r="B28" s="32" t="s">
        <v>176</v>
      </c>
      <c r="C28" s="24" t="s">
        <v>132</v>
      </c>
      <c r="D28" s="33" t="s">
        <v>72</v>
      </c>
      <c r="E28" s="34">
        <v>0.03783564814814815</v>
      </c>
      <c r="F28" s="37"/>
      <c r="G28" s="47">
        <f t="shared" si="0"/>
        <v>56.65341082899968</v>
      </c>
      <c r="H28" s="48" t="str">
        <f>IF(B28=0,"",(IF(ISNA(VLOOKUP(B28,League!$C$10:$C$162,1,FALSE)),"New","-")))</f>
        <v>-</v>
      </c>
    </row>
    <row r="29" spans="1:8" ht="12.75">
      <c r="A29" s="44">
        <v>20</v>
      </c>
      <c r="B29" s="32" t="s">
        <v>177</v>
      </c>
      <c r="C29" s="24" t="s">
        <v>178</v>
      </c>
      <c r="D29" s="33" t="s">
        <v>72</v>
      </c>
      <c r="E29" s="34">
        <v>0.03909722222222222</v>
      </c>
      <c r="F29" s="36"/>
      <c r="G29" s="47">
        <f t="shared" si="0"/>
        <v>54.825340438129075</v>
      </c>
      <c r="H29" s="48" t="str">
        <f>IF(B29=0,"",(IF(ISNA(VLOOKUP(B29,League!$C$10:$C$162,1,FALSE)),"New","-")))</f>
        <v>New</v>
      </c>
    </row>
    <row r="30" spans="1:8" ht="12.75">
      <c r="A30" s="44">
        <v>21</v>
      </c>
      <c r="B30" s="23" t="s">
        <v>179</v>
      </c>
      <c r="C30" s="24" t="s">
        <v>121</v>
      </c>
      <c r="D30" s="33" t="s">
        <v>72</v>
      </c>
      <c r="E30" s="34">
        <v>0.03939814814814815</v>
      </c>
      <c r="F30" s="36"/>
      <c r="G30" s="47">
        <f t="shared" si="0"/>
        <v>54.406580493537014</v>
      </c>
      <c r="H30" s="48" t="str">
        <f>IF(B30=0,"",(IF(ISNA(VLOOKUP(B30,League!$C$10:$C$162,1,FALSE)),"New","-")))</f>
        <v>New</v>
      </c>
    </row>
    <row r="31" spans="1:8" ht="12.75">
      <c r="A31" s="44">
        <v>22</v>
      </c>
      <c r="B31" s="23" t="s">
        <v>180</v>
      </c>
      <c r="C31" s="24" t="s">
        <v>109</v>
      </c>
      <c r="D31" s="33" t="s">
        <v>61</v>
      </c>
      <c r="E31" s="34">
        <v>0.03940972222222222</v>
      </c>
      <c r="F31" s="36" t="s">
        <v>237</v>
      </c>
      <c r="G31" s="47">
        <f t="shared" si="0"/>
        <v>0</v>
      </c>
      <c r="H31" s="48" t="str">
        <f>IF(B31=0,"",(IF(ISNA(VLOOKUP(B31,League!$C$10:$C$162,1,FALSE)),"New","-")))</f>
        <v>New</v>
      </c>
    </row>
    <row r="32" spans="1:8" ht="12.75">
      <c r="A32" s="44">
        <v>23</v>
      </c>
      <c r="B32" s="23" t="s">
        <v>145</v>
      </c>
      <c r="C32" s="24" t="s">
        <v>132</v>
      </c>
      <c r="D32" s="33" t="s">
        <v>61</v>
      </c>
      <c r="E32" s="34">
        <v>0.041296296296296296</v>
      </c>
      <c r="F32" s="36"/>
      <c r="G32" s="47">
        <f t="shared" si="0"/>
        <v>51.90582959641256</v>
      </c>
      <c r="H32" s="48" t="str">
        <f>IF(B32=0,"",(IF(ISNA(VLOOKUP(B32,League!$C$10:$C$162,1,FALSE)),"New","-")))</f>
        <v>-</v>
      </c>
    </row>
    <row r="33" spans="1:8" ht="12.75">
      <c r="A33" s="44">
        <v>24</v>
      </c>
      <c r="B33" s="23" t="s">
        <v>116</v>
      </c>
      <c r="C33" s="24" t="s">
        <v>85</v>
      </c>
      <c r="D33" s="33" t="s">
        <v>61</v>
      </c>
      <c r="E33" s="34">
        <v>0.0425</v>
      </c>
      <c r="F33" s="36"/>
      <c r="G33" s="47">
        <f t="shared" si="0"/>
        <v>50.43572984749455</v>
      </c>
      <c r="H33" s="48" t="str">
        <f>IF(B33=0,"",(IF(ISNA(VLOOKUP(B33,League!$C$10:$C$162,1,FALSE)),"New","-")))</f>
        <v>-</v>
      </c>
    </row>
    <row r="34" spans="1:8" ht="12.75">
      <c r="A34" s="44">
        <v>25</v>
      </c>
      <c r="B34" s="23" t="s">
        <v>181</v>
      </c>
      <c r="C34" s="24" t="s">
        <v>83</v>
      </c>
      <c r="D34" s="33" t="s">
        <v>61</v>
      </c>
      <c r="E34" s="34">
        <v>0.042604166666666665</v>
      </c>
      <c r="F34" s="36"/>
      <c r="G34" s="47">
        <f t="shared" si="0"/>
        <v>50.312415104591146</v>
      </c>
      <c r="H34" s="48" t="str">
        <f>IF(B34=0,"",(IF(ISNA(VLOOKUP(B34,League!$C$10:$C$162,1,FALSE)),"New","-")))</f>
        <v>New</v>
      </c>
    </row>
    <row r="35" spans="1:8" ht="12.75">
      <c r="A35" s="44">
        <v>26</v>
      </c>
      <c r="B35" s="23" t="s">
        <v>182</v>
      </c>
      <c r="C35" s="24" t="s">
        <v>95</v>
      </c>
      <c r="D35" s="33" t="s">
        <v>61</v>
      </c>
      <c r="E35" s="34">
        <v>0.04342592592592592</v>
      </c>
      <c r="F35" s="36"/>
      <c r="G35" s="47">
        <f t="shared" si="0"/>
        <v>49.36034115138593</v>
      </c>
      <c r="H35" s="48" t="str">
        <f>IF(B35=0,"",(IF(ISNA(VLOOKUP(B35,League!$C$10:$C$162,1,FALSE)),"New","-")))</f>
        <v>-</v>
      </c>
    </row>
    <row r="36" spans="1:8" ht="12.75">
      <c r="A36" s="44">
        <v>27</v>
      </c>
      <c r="B36" s="23" t="s">
        <v>129</v>
      </c>
      <c r="C36" s="24" t="s">
        <v>83</v>
      </c>
      <c r="D36" s="33" t="s">
        <v>72</v>
      </c>
      <c r="E36" s="34">
        <v>0.043645833333333335</v>
      </c>
      <c r="F36" s="36"/>
      <c r="G36" s="47">
        <f t="shared" si="0"/>
        <v>49.111641474409964</v>
      </c>
      <c r="H36" s="48" t="str">
        <f>IF(B36=0,"",(IF(ISNA(VLOOKUP(B36,League!$C$10:$C$162,1,FALSE)),"New","-")))</f>
        <v>-</v>
      </c>
    </row>
    <row r="37" spans="1:8" ht="12.75">
      <c r="A37" s="44">
        <v>28</v>
      </c>
      <c r="B37" s="23" t="s">
        <v>183</v>
      </c>
      <c r="C37" s="24" t="s">
        <v>184</v>
      </c>
      <c r="D37" s="33" t="s">
        <v>170</v>
      </c>
      <c r="E37" s="34">
        <v>0.04415509259259259</v>
      </c>
      <c r="F37" s="36"/>
      <c r="G37" s="47">
        <f t="shared" si="0"/>
        <v>48.545216251638266</v>
      </c>
      <c r="H37" s="48" t="str">
        <f>IF(B37=0,"",(IF(ISNA(VLOOKUP(B37,League!$C$10:$C$162,1,FALSE)),"New","-")))</f>
        <v>New</v>
      </c>
    </row>
    <row r="38" spans="1:8" ht="12.75">
      <c r="A38" s="44">
        <v>29</v>
      </c>
      <c r="B38" s="23" t="s">
        <v>82</v>
      </c>
      <c r="C38" s="24" t="s">
        <v>83</v>
      </c>
      <c r="D38" s="33" t="s">
        <v>61</v>
      </c>
      <c r="E38" s="34">
        <v>0.04434027777777778</v>
      </c>
      <c r="F38" s="36"/>
      <c r="G38" s="47">
        <f t="shared" si="0"/>
        <v>48.34246932915688</v>
      </c>
      <c r="H38" s="48" t="str">
        <f>IF(B38=0,"",(IF(ISNA(VLOOKUP(B38,League!$C$10:$C$162,1,FALSE)),"New","-")))</f>
        <v>-</v>
      </c>
    </row>
    <row r="39" spans="1:8" ht="12.75">
      <c r="A39" s="44">
        <v>30</v>
      </c>
      <c r="B39" s="23" t="s">
        <v>185</v>
      </c>
      <c r="C39" s="24" t="s">
        <v>74</v>
      </c>
      <c r="D39" s="33" t="s">
        <v>72</v>
      </c>
      <c r="E39" s="34">
        <v>0.04567129629629629</v>
      </c>
      <c r="F39" s="36"/>
      <c r="G39" s="47">
        <f t="shared" si="0"/>
        <v>46.93360364926508</v>
      </c>
      <c r="H39" s="48" t="str">
        <f>IF(B39=0,"",(IF(ISNA(VLOOKUP(B39,League!$C$10:$C$162,1,FALSE)),"New","-")))</f>
        <v>-</v>
      </c>
    </row>
    <row r="40" spans="1:8" ht="12.75">
      <c r="A40" s="44">
        <v>31</v>
      </c>
      <c r="B40" s="23" t="s">
        <v>186</v>
      </c>
      <c r="C40" s="24" t="s">
        <v>149</v>
      </c>
      <c r="D40" s="33" t="s">
        <v>72</v>
      </c>
      <c r="E40" s="34">
        <v>0.046250000000000006</v>
      </c>
      <c r="F40" s="36"/>
      <c r="G40" s="47">
        <f t="shared" si="0"/>
        <v>46.34634634634634</v>
      </c>
      <c r="H40" s="48" t="str">
        <f>IF(B40=0,"",(IF(ISNA(VLOOKUP(B40,League!$C$10:$C$162,1,FALSE)),"New","-")))</f>
        <v>New</v>
      </c>
    </row>
    <row r="41" spans="1:8" ht="12.75">
      <c r="A41" s="44">
        <v>32</v>
      </c>
      <c r="B41" s="23" t="s">
        <v>98</v>
      </c>
      <c r="C41" s="24" t="s">
        <v>85</v>
      </c>
      <c r="D41" s="33" t="s">
        <v>61</v>
      </c>
      <c r="E41" s="34">
        <v>0.046435185185185184</v>
      </c>
      <c r="F41" s="36"/>
      <c r="G41" s="47">
        <f t="shared" si="0"/>
        <v>46.16151545363908</v>
      </c>
      <c r="H41" s="48" t="str">
        <f>IF(B41=0,"",(IF(ISNA(VLOOKUP(B41,League!$C$10:$C$162,1,FALSE)),"New","-")))</f>
        <v>-</v>
      </c>
    </row>
    <row r="42" spans="1:8" ht="12.75">
      <c r="A42" s="44">
        <v>33</v>
      </c>
      <c r="B42" s="23" t="s">
        <v>187</v>
      </c>
      <c r="C42" s="24" t="s">
        <v>63</v>
      </c>
      <c r="D42" s="33" t="s">
        <v>66</v>
      </c>
      <c r="E42" s="34">
        <v>0.04761574074074074</v>
      </c>
      <c r="F42" s="36" t="s">
        <v>237</v>
      </c>
      <c r="G42" s="47">
        <f t="shared" si="0"/>
        <v>0</v>
      </c>
      <c r="H42" s="48" t="str">
        <f>IF(B42=0,"",(IF(ISNA(VLOOKUP(B42,League!$C$10:$C$162,1,FALSE)),"New","-")))</f>
        <v>New</v>
      </c>
    </row>
    <row r="43" spans="1:8" ht="12.75">
      <c r="A43" s="44">
        <v>34</v>
      </c>
      <c r="B43" s="23" t="s">
        <v>188</v>
      </c>
      <c r="C43" s="24" t="s">
        <v>63</v>
      </c>
      <c r="D43" s="33" t="s">
        <v>66</v>
      </c>
      <c r="E43" s="34">
        <v>0.04761574074074074</v>
      </c>
      <c r="F43" s="36"/>
      <c r="G43" s="47">
        <f t="shared" si="0"/>
        <v>45.017015070491006</v>
      </c>
      <c r="H43" s="48" t="str">
        <f>IF(B43=0,"",(IF(ISNA(VLOOKUP(B43,League!$C$10:$C$162,1,FALSE)),"New","-")))</f>
        <v>-</v>
      </c>
    </row>
    <row r="44" spans="1:8" ht="12.75">
      <c r="A44" s="44">
        <v>35</v>
      </c>
      <c r="B44" s="23" t="s">
        <v>119</v>
      </c>
      <c r="C44" s="24" t="s">
        <v>109</v>
      </c>
      <c r="D44" s="33" t="s">
        <v>61</v>
      </c>
      <c r="E44" s="34">
        <v>0.04769675925925926</v>
      </c>
      <c r="F44" s="36"/>
      <c r="G44" s="47">
        <f t="shared" si="0"/>
        <v>44.94054841057996</v>
      </c>
      <c r="H44" s="48" t="str">
        <f>IF(B44=0,"",(IF(ISNA(VLOOKUP(B44,League!$C$10:$C$162,1,FALSE)),"New","-")))</f>
        <v>-</v>
      </c>
    </row>
    <row r="45" spans="1:8" ht="12.75">
      <c r="A45" s="44">
        <v>36</v>
      </c>
      <c r="B45" s="23" t="s">
        <v>84</v>
      </c>
      <c r="C45" s="24" t="s">
        <v>85</v>
      </c>
      <c r="D45" s="33" t="s">
        <v>61</v>
      </c>
      <c r="E45" s="34">
        <v>0.04802083333333334</v>
      </c>
      <c r="F45" s="36"/>
      <c r="G45" s="47">
        <f t="shared" si="0"/>
        <v>44.63726199084116</v>
      </c>
      <c r="H45" s="48" t="str">
        <f>IF(B45=0,"",(IF(ISNA(VLOOKUP(B45,League!$C$10:$C$162,1,FALSE)),"New","-")))</f>
        <v>-</v>
      </c>
    </row>
    <row r="46" spans="1:8" ht="12.75">
      <c r="A46" s="44">
        <v>37</v>
      </c>
      <c r="B46" s="23" t="s">
        <v>90</v>
      </c>
      <c r="C46" s="24" t="s">
        <v>91</v>
      </c>
      <c r="D46" s="33" t="s">
        <v>61</v>
      </c>
      <c r="E46" s="34">
        <v>0.05725694444444444</v>
      </c>
      <c r="F46" s="36"/>
      <c r="G46" s="47">
        <f t="shared" si="0"/>
        <v>37.43683040226401</v>
      </c>
      <c r="H46" s="48" t="str">
        <f>IF(B46=0,"",(IF(ISNA(VLOOKUP(B46,League!$C$10:$C$162,1,FALSE)),"New","-")))</f>
        <v>-</v>
      </c>
    </row>
    <row r="47" spans="1:8" ht="12.75">
      <c r="A47" s="44">
        <v>38</v>
      </c>
      <c r="B47" s="23" t="s">
        <v>189</v>
      </c>
      <c r="C47" s="24" t="s">
        <v>76</v>
      </c>
      <c r="D47" s="33" t="s">
        <v>80</v>
      </c>
      <c r="E47" s="34">
        <v>0.05833333333333333</v>
      </c>
      <c r="F47" s="36"/>
      <c r="G47" s="47">
        <f t="shared" si="0"/>
        <v>36.74603174603175</v>
      </c>
      <c r="H47" s="48" t="str">
        <f>IF(B47=0,"",(IF(ISNA(VLOOKUP(B47,League!$C$10:$C$162,1,FALSE)),"New","-")))</f>
        <v>New</v>
      </c>
    </row>
    <row r="48" spans="1:8" ht="12.75">
      <c r="A48" s="44">
        <v>39</v>
      </c>
      <c r="B48" s="23" t="s">
        <v>190</v>
      </c>
      <c r="C48" s="24" t="s">
        <v>83</v>
      </c>
      <c r="D48" s="33" t="s">
        <v>191</v>
      </c>
      <c r="E48" s="34">
        <v>0.059479166666666666</v>
      </c>
      <c r="F48" s="36"/>
      <c r="G48" s="47">
        <f t="shared" si="0"/>
        <v>36.03813971589804</v>
      </c>
      <c r="H48" s="48" t="str">
        <f>IF(B48=0,"",(IF(ISNA(VLOOKUP(B48,League!$C$10:$C$162,1,FALSE)),"New","-")))</f>
        <v>New</v>
      </c>
    </row>
    <row r="49" spans="1:8" ht="12.75">
      <c r="A49" s="44">
        <v>40</v>
      </c>
      <c r="B49" s="23" t="s">
        <v>192</v>
      </c>
      <c r="C49" s="24" t="s">
        <v>121</v>
      </c>
      <c r="D49" s="33" t="s">
        <v>72</v>
      </c>
      <c r="E49" s="34">
        <v>0.06818287037037037</v>
      </c>
      <c r="F49" s="36" t="s">
        <v>237</v>
      </c>
      <c r="G49" s="47">
        <f t="shared" si="0"/>
        <v>0</v>
      </c>
      <c r="H49" s="48" t="str">
        <f>IF(B49=0,"",(IF(ISNA(VLOOKUP(B49,League!$C$10:$C$162,1,FALSE)),"New","-")))</f>
        <v>New</v>
      </c>
    </row>
    <row r="50" spans="1:8" ht="12.75">
      <c r="A50" s="44"/>
      <c r="B50" s="39" t="s">
        <v>193</v>
      </c>
      <c r="C50" s="44" t="s">
        <v>60</v>
      </c>
      <c r="D50" s="45" t="s">
        <v>72</v>
      </c>
      <c r="E50" s="46">
        <v>0.07582175925925926</v>
      </c>
      <c r="F50" s="49"/>
      <c r="G50" s="47">
        <f t="shared" si="0"/>
        <v>28.2704930544955</v>
      </c>
      <c r="H50" s="48" t="str">
        <f>IF(B50=0,"",(IF(ISNA(VLOOKUP(B50,League!$C$10:$C$162,1,FALSE)),"New","-")))</f>
        <v>New</v>
      </c>
    </row>
    <row r="51" spans="1:8" ht="12.75">
      <c r="A51" s="44"/>
      <c r="B51" s="39" t="s">
        <v>194</v>
      </c>
      <c r="C51" s="44" t="s">
        <v>65</v>
      </c>
      <c r="D51" s="45" t="s">
        <v>72</v>
      </c>
      <c r="E51" s="46">
        <v>0.08285879629629629</v>
      </c>
      <c r="F51" s="49"/>
      <c r="G51" s="47">
        <f t="shared" si="0"/>
        <v>25.86953485123621</v>
      </c>
      <c r="H51" s="48" t="str">
        <f>IF(B51=0,"",(IF(ISNA(VLOOKUP(B51,League!$C$10:$C$162,1,FALSE)),"New","-")))</f>
        <v>-</v>
      </c>
    </row>
    <row r="52" spans="1:8" ht="12.75">
      <c r="A52" s="44"/>
      <c r="B52" s="39" t="s">
        <v>195</v>
      </c>
      <c r="C52" s="44" t="s">
        <v>91</v>
      </c>
      <c r="D52" s="45" t="s">
        <v>72</v>
      </c>
      <c r="E52" s="46">
        <v>0.10304398148148149</v>
      </c>
      <c r="F52" s="49"/>
      <c r="G52" s="47">
        <f t="shared" si="0"/>
        <v>20.801976861732</v>
      </c>
      <c r="H52" s="48" t="str">
        <f>IF(B52=0,"",(IF(ISNA(VLOOKUP(B52,League!$C$10:$C$162,1,FALSE)),"New","-")))</f>
        <v>New</v>
      </c>
    </row>
    <row r="53" spans="1:8" ht="12.75">
      <c r="A53" s="44"/>
      <c r="B53" s="39" t="s">
        <v>196</v>
      </c>
      <c r="C53" s="44" t="s">
        <v>121</v>
      </c>
      <c r="D53" s="45" t="s">
        <v>72</v>
      </c>
      <c r="E53" s="46">
        <v>0.10304398148148149</v>
      </c>
      <c r="F53" s="49"/>
      <c r="G53" s="47">
        <f t="shared" si="0"/>
        <v>20.801976861732</v>
      </c>
      <c r="H53" s="48" t="str">
        <f>IF(B53=0,"",(IF(ISNA(VLOOKUP(B53,League!$C$10:$C$162,1,FALSE)),"New","-")))</f>
        <v>New</v>
      </c>
    </row>
    <row r="54" spans="1:8" ht="12.75">
      <c r="A54" s="44"/>
      <c r="B54" s="39"/>
      <c r="C54" s="44"/>
      <c r="D54" s="45"/>
      <c r="E54" s="46"/>
      <c r="F54" s="49"/>
      <c r="G54" s="47" t="str">
        <f t="shared" si="0"/>
        <v> </v>
      </c>
      <c r="H54" s="48">
        <f>IF(B54=0,"",(IF(ISNA(VLOOKUP(B54,League!$C$10:$C$162,1,FALSE)),"New","-")))</f>
      </c>
    </row>
    <row r="55" spans="1:8" ht="12.75">
      <c r="A55" s="44"/>
      <c r="B55" s="39"/>
      <c r="C55" s="44"/>
      <c r="D55" s="45"/>
      <c r="E55" s="46"/>
      <c r="F55" s="49"/>
      <c r="G55" s="47" t="str">
        <f t="shared" si="0"/>
        <v> </v>
      </c>
      <c r="H55" s="48">
        <f>IF(B55=0,"",(IF(ISNA(VLOOKUP(B55,League!$C$10:$C$162,1,FALSE)),"New","-")))</f>
      </c>
    </row>
    <row r="56" spans="1:8" ht="12.75">
      <c r="A56" s="44"/>
      <c r="B56" s="39"/>
      <c r="C56" s="44"/>
      <c r="D56" s="45"/>
      <c r="E56" s="46"/>
      <c r="F56" s="49"/>
      <c r="G56" s="47" t="str">
        <f t="shared" si="0"/>
        <v> </v>
      </c>
      <c r="H56" s="48">
        <f>IF(B56=0,"",(IF(ISNA(VLOOKUP(B56,League!$C$10:$C$162,1,FALSE)),"New","-")))</f>
      </c>
    </row>
    <row r="57" spans="1:8" ht="12.75">
      <c r="A57" s="44"/>
      <c r="B57" s="39"/>
      <c r="C57" s="44"/>
      <c r="D57" s="45"/>
      <c r="E57" s="46"/>
      <c r="F57" s="49"/>
      <c r="G57" s="47" t="str">
        <f t="shared" si="0"/>
        <v> </v>
      </c>
      <c r="H57" s="48">
        <f>IF(B57=0,"",(IF(ISNA(VLOOKUP(B57,League!$C$10:$C$162,1,FALSE)),"New","-")))</f>
      </c>
    </row>
    <row r="58" spans="1:8" ht="12.75">
      <c r="A58" s="44"/>
      <c r="B58" s="39"/>
      <c r="C58" s="44"/>
      <c r="D58" s="45"/>
      <c r="E58" s="46"/>
      <c r="F58" s="49"/>
      <c r="G58" s="47" t="str">
        <f t="shared" si="0"/>
        <v> </v>
      </c>
      <c r="H58" s="48">
        <f>IF(B58=0,"",(IF(ISNA(VLOOKUP(B58,League!$C$10:$C$162,1,FALSE)),"New","-")))</f>
      </c>
    </row>
    <row r="59" spans="1:8" ht="12.75">
      <c r="A59" s="44"/>
      <c r="B59" s="39"/>
      <c r="C59" s="44"/>
      <c r="D59" s="45"/>
      <c r="E59" s="46"/>
      <c r="F59" s="49"/>
      <c r="G59" s="47" t="str">
        <f t="shared" si="0"/>
        <v> </v>
      </c>
      <c r="H59" s="48">
        <f>IF(B59=0,"",(IF(ISNA(VLOOKUP(B59,League!$C$10:$C$162,1,FALSE)),"New","-")))</f>
      </c>
    </row>
    <row r="60" spans="1:8" ht="12.75">
      <c r="A60" s="44"/>
      <c r="B60" s="39"/>
      <c r="C60" s="44"/>
      <c r="D60" s="45"/>
      <c r="E60" s="46"/>
      <c r="F60" s="49"/>
      <c r="G60" s="47" t="str">
        <f t="shared" si="0"/>
        <v> </v>
      </c>
      <c r="H60" s="48">
        <f>IF(B60=0,"",(IF(ISNA(VLOOKUP(B60,League!$C$10:$C$162,1,FALSE)),"New","-")))</f>
      </c>
    </row>
    <row r="61" spans="1:8" ht="12.75">
      <c r="A61" s="44"/>
      <c r="B61" s="39"/>
      <c r="C61" s="44"/>
      <c r="D61" s="45"/>
      <c r="E61" s="46"/>
      <c r="F61" s="49"/>
      <c r="G61" s="47" t="str">
        <f t="shared" si="0"/>
        <v> </v>
      </c>
      <c r="H61" s="48">
        <f>IF(B61=0,"",(IF(ISNA(VLOOKUP(B61,League!$C$10:$C$162,1,FALSE)),"New","-")))</f>
      </c>
    </row>
    <row r="62" spans="1:8" ht="12.75">
      <c r="A62" s="44"/>
      <c r="B62" s="39"/>
      <c r="C62" s="44"/>
      <c r="D62" s="45"/>
      <c r="E62" s="46"/>
      <c r="F62" s="49"/>
      <c r="G62" s="47" t="str">
        <f t="shared" si="0"/>
        <v> </v>
      </c>
      <c r="H62" s="48">
        <f>IF(B62=0,"",(IF(ISNA(VLOOKUP(B62,League!$C$10:$C$162,1,FALSE)),"New","-")))</f>
      </c>
    </row>
    <row r="63" spans="1:8" ht="12.75">
      <c r="A63" s="44"/>
      <c r="B63" s="39"/>
      <c r="C63" s="44"/>
      <c r="D63" s="45"/>
      <c r="E63" s="46"/>
      <c r="F63" s="49"/>
      <c r="G63" s="47" t="str">
        <f t="shared" si="0"/>
        <v> </v>
      </c>
      <c r="H63" s="48">
        <f>IF(B63=0,"",(IF(ISNA(VLOOKUP(B63,League!$C$10:$C$162,1,FALSE)),"New","-")))</f>
      </c>
    </row>
    <row r="64" spans="1:8" ht="12.75">
      <c r="A64" s="44"/>
      <c r="B64" s="39"/>
      <c r="C64" s="44"/>
      <c r="D64" s="45"/>
      <c r="E64" s="46"/>
      <c r="F64" s="49"/>
      <c r="G64" s="47" t="str">
        <f t="shared" si="0"/>
        <v> </v>
      </c>
      <c r="H64" s="48">
        <f>IF(B64=0,"",(IF(ISNA(VLOOKUP(B64,League!$C$10:$C$162,1,FALSE)),"New","-")))</f>
      </c>
    </row>
    <row r="65" spans="1:8" ht="12.75">
      <c r="A65" s="44"/>
      <c r="B65" s="39"/>
      <c r="C65" s="44"/>
      <c r="D65" s="45"/>
      <c r="E65" s="46"/>
      <c r="F65" s="49"/>
      <c r="G65" s="47" t="str">
        <f t="shared" si="0"/>
        <v> </v>
      </c>
      <c r="H65" s="48">
        <f>IF(B65=0,"",(IF(ISNA(VLOOKUP(B65,League!$C$10:$C$162,1,FALSE)),"New","-")))</f>
      </c>
    </row>
    <row r="66" spans="1:8" ht="12.75">
      <c r="A66" s="44"/>
      <c r="B66" s="39"/>
      <c r="C66" s="44"/>
      <c r="D66" s="45"/>
      <c r="E66" s="46"/>
      <c r="F66" s="49"/>
      <c r="G66" s="47" t="str">
        <f t="shared" si="0"/>
        <v> </v>
      </c>
      <c r="H66" s="48">
        <f>IF(B66=0,"",(IF(ISNA(VLOOKUP(B66,League!$C$10:$C$162,1,FALSE)),"New","-")))</f>
      </c>
    </row>
    <row r="67" spans="1:8" ht="12.75">
      <c r="A67" s="44"/>
      <c r="B67" s="39"/>
      <c r="C67" s="44"/>
      <c r="D67" s="45"/>
      <c r="E67" s="46"/>
      <c r="F67" s="49"/>
      <c r="G67" s="47" t="str">
        <f t="shared" si="0"/>
        <v> </v>
      </c>
      <c r="H67" s="48">
        <f>IF(B67=0,"",(IF(ISNA(VLOOKUP(B67,League!$C$10:$C$162,1,FALSE)),"New","-")))</f>
      </c>
    </row>
    <row r="68" spans="1:8" ht="12.75">
      <c r="A68" s="44"/>
      <c r="B68" s="39"/>
      <c r="C68" s="44"/>
      <c r="D68" s="45"/>
      <c r="E68" s="46"/>
      <c r="F68" s="49"/>
      <c r="G68" s="47" t="str">
        <f t="shared" si="0"/>
        <v> </v>
      </c>
      <c r="H68" s="48">
        <f>IF(B68=0,"",(IF(ISNA(VLOOKUP(B68,League!$C$10:$C$162,1,FALSE)),"New","-")))</f>
      </c>
    </row>
    <row r="69" spans="1:8" ht="12.75">
      <c r="A69" s="44"/>
      <c r="B69" s="39"/>
      <c r="C69" s="44"/>
      <c r="D69" s="45"/>
      <c r="E69" s="46"/>
      <c r="F69" s="49"/>
      <c r="G69" s="47" t="str">
        <f t="shared" si="0"/>
        <v> </v>
      </c>
      <c r="H69" s="48">
        <f>IF(B69=0,"",(IF(ISNA(VLOOKUP(B69,League!$C$10:$C$162,1,FALSE)),"New","-")))</f>
      </c>
    </row>
    <row r="70" spans="1:8" ht="12.75">
      <c r="A70" s="44"/>
      <c r="B70" s="39"/>
      <c r="C70" s="44"/>
      <c r="D70" s="45"/>
      <c r="E70" s="46"/>
      <c r="F70" s="49"/>
      <c r="G70" s="47" t="str">
        <f t="shared" si="0"/>
        <v> </v>
      </c>
      <c r="H70" s="48">
        <f>IF(B70=0,"",(IF(ISNA(VLOOKUP(B70,League!$C$10:$C$162,1,FALSE)),"New","-")))</f>
      </c>
    </row>
    <row r="71" spans="1:8" ht="12.75">
      <c r="A71" s="44"/>
      <c r="B71" s="39"/>
      <c r="C71" s="44"/>
      <c r="D71" s="45"/>
      <c r="E71" s="46"/>
      <c r="F71" s="49"/>
      <c r="G71" s="47" t="str">
        <f t="shared" si="0"/>
        <v> </v>
      </c>
      <c r="H71" s="48">
        <f>IF(B71=0,"",(IF(ISNA(VLOOKUP(B71,League!$C$10:$C$162,1,FALSE)),"New","-")))</f>
      </c>
    </row>
    <row r="72" spans="1:8" ht="12.75">
      <c r="A72" s="44"/>
      <c r="B72" s="39"/>
      <c r="C72" s="44"/>
      <c r="D72" s="45"/>
      <c r="E72" s="46"/>
      <c r="F72" s="49"/>
      <c r="G72" s="47" t="str">
        <f t="shared" si="0"/>
        <v> </v>
      </c>
      <c r="H72" s="48">
        <f>IF(B72=0,"",(IF(ISNA(VLOOKUP(B72,League!$C$10:$C$162,1,FALSE)),"New","-")))</f>
      </c>
    </row>
    <row r="73" spans="1:8" ht="12.75">
      <c r="A73" s="44"/>
      <c r="B73" s="39"/>
      <c r="C73" s="44"/>
      <c r="D73" s="45"/>
      <c r="E73" s="46"/>
      <c r="F73" s="49"/>
      <c r="G73" s="47" t="str">
        <f t="shared" si="0"/>
        <v> </v>
      </c>
      <c r="H73" s="48">
        <f>IF(B73=0,"",(IF(ISNA(VLOOKUP(B73,League!$C$10:$C$162,1,FALSE)),"New","-")))</f>
      </c>
    </row>
    <row r="74" spans="1:8" ht="12.75">
      <c r="A74" s="44"/>
      <c r="B74" s="39"/>
      <c r="C74" s="44"/>
      <c r="D74" s="45"/>
      <c r="E74" s="46"/>
      <c r="F74" s="49"/>
      <c r="G74" s="47" t="str">
        <f t="shared" si="0"/>
        <v> </v>
      </c>
      <c r="H74" s="48">
        <f>IF(B74=0,"",(IF(ISNA(VLOOKUP(B74,League!$C$10:$C$162,1,FALSE)),"New","-")))</f>
      </c>
    </row>
    <row r="75" spans="1:8" ht="12.75">
      <c r="A75" s="44"/>
      <c r="B75" s="39"/>
      <c r="C75" s="44"/>
      <c r="D75" s="45"/>
      <c r="E75" s="46"/>
      <c r="F75" s="49"/>
      <c r="G75" s="47" t="str">
        <f aca="true" t="shared" si="1" ref="G75:G100">IF(ISBLANK(F75),IF(ISBLANK(E75)," ",E$10/E75*100),0)</f>
        <v> </v>
      </c>
      <c r="H75" s="48">
        <f>IF(B75=0,"",(IF(ISNA(VLOOKUP(B75,League!$C$10:$C$162,1,FALSE)),"New","-")))</f>
      </c>
    </row>
    <row r="76" spans="1:8" ht="12.75">
      <c r="A76" s="44"/>
      <c r="B76" s="39"/>
      <c r="C76" s="44"/>
      <c r="D76" s="45"/>
      <c r="E76" s="46"/>
      <c r="F76" s="49"/>
      <c r="G76" s="47" t="str">
        <f t="shared" si="1"/>
        <v> </v>
      </c>
      <c r="H76" s="48">
        <f>IF(B76=0,"",(IF(ISNA(VLOOKUP(B76,League!$C$10:$C$162,1,FALSE)),"New","-")))</f>
      </c>
    </row>
    <row r="77" spans="1:8" ht="12.75">
      <c r="A77" s="44"/>
      <c r="B77" s="39"/>
      <c r="C77" s="44"/>
      <c r="D77" s="45"/>
      <c r="E77" s="46"/>
      <c r="F77" s="49"/>
      <c r="G77" s="47" t="str">
        <f t="shared" si="1"/>
        <v> </v>
      </c>
      <c r="H77" s="48">
        <f>IF(B77=0,"",(IF(ISNA(VLOOKUP(B77,League!$C$10:$C$162,1,FALSE)),"New","-")))</f>
      </c>
    </row>
    <row r="78" spans="1:8" ht="12.75">
      <c r="A78" s="44"/>
      <c r="B78" s="39"/>
      <c r="C78" s="44"/>
      <c r="D78" s="45"/>
      <c r="E78" s="46"/>
      <c r="F78" s="49"/>
      <c r="G78" s="47" t="str">
        <f t="shared" si="1"/>
        <v> </v>
      </c>
      <c r="H78" s="48">
        <f>IF(B78=0,"",(IF(ISNA(VLOOKUP(B78,League!$C$10:$C$162,1,FALSE)),"New","-")))</f>
      </c>
    </row>
    <row r="79" spans="1:8" ht="12.75">
      <c r="A79" s="44"/>
      <c r="B79" s="39"/>
      <c r="C79" s="44"/>
      <c r="D79" s="45"/>
      <c r="E79" s="46"/>
      <c r="F79" s="49"/>
      <c r="G79" s="47" t="str">
        <f t="shared" si="1"/>
        <v> </v>
      </c>
      <c r="H79" s="48">
        <f>IF(B79=0,"",(IF(ISNA(VLOOKUP(B79,League!$C$10:$C$162,1,FALSE)),"New","-")))</f>
      </c>
    </row>
    <row r="80" spans="1:8" ht="12.75">
      <c r="A80" s="44"/>
      <c r="B80" s="39"/>
      <c r="C80" s="44"/>
      <c r="D80" s="45"/>
      <c r="E80" s="46"/>
      <c r="F80" s="49"/>
      <c r="G80" s="47" t="str">
        <f t="shared" si="1"/>
        <v> </v>
      </c>
      <c r="H80" s="48">
        <f>IF(B80=0,"",(IF(ISNA(VLOOKUP(B80,League!$C$10:$C$162,1,FALSE)),"New","-")))</f>
      </c>
    </row>
    <row r="81" spans="1:8" ht="12.75">
      <c r="A81" s="44"/>
      <c r="B81" s="39"/>
      <c r="C81" s="44"/>
      <c r="D81" s="45"/>
      <c r="E81" s="46"/>
      <c r="F81" s="49"/>
      <c r="G81" s="47" t="str">
        <f t="shared" si="1"/>
        <v> </v>
      </c>
      <c r="H81" s="48">
        <f>IF(B81=0,"",(IF(ISNA(VLOOKUP(B81,League!$C$10:$C$162,1,FALSE)),"New","-")))</f>
      </c>
    </row>
    <row r="82" spans="1:8" ht="12.75">
      <c r="A82" s="44"/>
      <c r="B82" s="39"/>
      <c r="C82" s="44"/>
      <c r="D82" s="45"/>
      <c r="E82" s="46"/>
      <c r="F82" s="49"/>
      <c r="G82" s="47" t="str">
        <f t="shared" si="1"/>
        <v> </v>
      </c>
      <c r="H82" s="48">
        <f>IF(B82=0,"",(IF(ISNA(VLOOKUP(B82,League!$C$10:$C$162,1,FALSE)),"New","-")))</f>
      </c>
    </row>
    <row r="83" spans="1:8" ht="12.75">
      <c r="A83" s="44"/>
      <c r="B83" s="39"/>
      <c r="C83" s="44"/>
      <c r="D83" s="45"/>
      <c r="E83" s="46"/>
      <c r="F83" s="49"/>
      <c r="G83" s="47" t="str">
        <f t="shared" si="1"/>
        <v> </v>
      </c>
      <c r="H83" s="48">
        <f>IF(B83=0,"",(IF(ISNA(VLOOKUP(B83,League!$C$10:$C$162,1,FALSE)),"New","-")))</f>
      </c>
    </row>
    <row r="84" spans="1:8" ht="12.75">
      <c r="A84" s="44"/>
      <c r="B84" s="39"/>
      <c r="C84" s="44"/>
      <c r="D84" s="45"/>
      <c r="E84" s="46"/>
      <c r="F84" s="49"/>
      <c r="G84" s="47" t="str">
        <f t="shared" si="1"/>
        <v> </v>
      </c>
      <c r="H84" s="48">
        <f>IF(B84=0,"",(IF(ISNA(VLOOKUP(B84,League!$C$10:$C$162,1,FALSE)),"New","-")))</f>
      </c>
    </row>
    <row r="85" spans="1:8" ht="12.75">
      <c r="A85" s="44"/>
      <c r="B85" s="39"/>
      <c r="C85" s="44"/>
      <c r="D85" s="45"/>
      <c r="E85" s="46"/>
      <c r="F85" s="49"/>
      <c r="G85" s="47" t="str">
        <f t="shared" si="1"/>
        <v> </v>
      </c>
      <c r="H85" s="48">
        <f>IF(B85=0,"",(IF(ISNA(VLOOKUP(B85,League!$C$10:$C$162,1,FALSE)),"New","-")))</f>
      </c>
    </row>
    <row r="86" spans="1:8" ht="12.75">
      <c r="A86" s="44"/>
      <c r="B86" s="39"/>
      <c r="C86" s="44"/>
      <c r="D86" s="45"/>
      <c r="E86" s="46"/>
      <c r="F86" s="49"/>
      <c r="G86" s="47" t="str">
        <f t="shared" si="1"/>
        <v> </v>
      </c>
      <c r="H86" s="48">
        <f>IF(B86=0,"",(IF(ISNA(VLOOKUP(B86,League!$C$10:$C$162,1,FALSE)),"New","-")))</f>
      </c>
    </row>
    <row r="87" spans="1:8" ht="12.75">
      <c r="A87" s="44"/>
      <c r="B87" s="39"/>
      <c r="C87" s="44"/>
      <c r="D87" s="45"/>
      <c r="E87" s="46"/>
      <c r="F87" s="49"/>
      <c r="G87" s="47" t="str">
        <f t="shared" si="1"/>
        <v> </v>
      </c>
      <c r="H87" s="48">
        <f>IF(B87=0,"",(IF(ISNA(VLOOKUP(B87,League!$C$10:$C$162,1,FALSE)),"New","-")))</f>
      </c>
    </row>
    <row r="88" spans="1:8" ht="12.75">
      <c r="A88" s="44"/>
      <c r="B88" s="39"/>
      <c r="C88" s="44"/>
      <c r="D88" s="45"/>
      <c r="E88" s="46"/>
      <c r="F88" s="49"/>
      <c r="G88" s="47" t="str">
        <f t="shared" si="1"/>
        <v> </v>
      </c>
      <c r="H88" s="48">
        <f>IF(B88=0,"",(IF(ISNA(VLOOKUP(B88,League!$C$10:$C$162,1,FALSE)),"New","-")))</f>
      </c>
    </row>
    <row r="89" spans="1:8" ht="12.75">
      <c r="A89" s="44"/>
      <c r="B89" s="39"/>
      <c r="C89" s="44"/>
      <c r="D89" s="45"/>
      <c r="E89" s="46"/>
      <c r="F89" s="49"/>
      <c r="G89" s="47" t="str">
        <f t="shared" si="1"/>
        <v> </v>
      </c>
      <c r="H89" s="48">
        <f>IF(B89=0,"",(IF(ISNA(VLOOKUP(B89,League!$C$10:$C$162,1,FALSE)),"New","-")))</f>
      </c>
    </row>
    <row r="90" spans="1:8" ht="12.75">
      <c r="A90" s="44"/>
      <c r="B90" s="39"/>
      <c r="C90" s="44"/>
      <c r="D90" s="45"/>
      <c r="E90" s="46"/>
      <c r="F90" s="49"/>
      <c r="G90" s="47" t="str">
        <f t="shared" si="1"/>
        <v> </v>
      </c>
      <c r="H90" s="48">
        <f>IF(B90=0,"",(IF(ISNA(VLOOKUP(B90,League!$C$10:$C$162,1,FALSE)),"New","-")))</f>
      </c>
    </row>
    <row r="91" spans="1:8" ht="12.75">
      <c r="A91" s="44"/>
      <c r="B91" s="39"/>
      <c r="C91" s="44"/>
      <c r="D91" s="45"/>
      <c r="E91" s="46"/>
      <c r="F91" s="49"/>
      <c r="G91" s="47" t="str">
        <f t="shared" si="1"/>
        <v> </v>
      </c>
      <c r="H91" s="48">
        <f>IF(B91=0,"",(IF(ISNA(VLOOKUP(B91,League!$C$10:$C$162,1,FALSE)),"New","-")))</f>
      </c>
    </row>
    <row r="92" spans="1:8" ht="12.75">
      <c r="A92" s="44"/>
      <c r="B92" s="39"/>
      <c r="C92" s="44"/>
      <c r="D92" s="45"/>
      <c r="E92" s="46"/>
      <c r="F92" s="49"/>
      <c r="G92" s="47" t="str">
        <f t="shared" si="1"/>
        <v> </v>
      </c>
      <c r="H92" s="48">
        <f>IF(B92=0,"",(IF(ISNA(VLOOKUP(B92,League!$C$10:$C$162,1,FALSE)),"New","-")))</f>
      </c>
    </row>
    <row r="93" spans="1:8" ht="12.75">
      <c r="A93" s="44"/>
      <c r="B93" s="39"/>
      <c r="C93" s="44"/>
      <c r="D93" s="45"/>
      <c r="E93" s="46"/>
      <c r="F93" s="49"/>
      <c r="G93" s="47" t="str">
        <f t="shared" si="1"/>
        <v> </v>
      </c>
      <c r="H93" s="48">
        <f>IF(B93=0,"",(IF(ISNA(VLOOKUP(B93,League!$C$10:$C$162,1,FALSE)),"New","-")))</f>
      </c>
    </row>
    <row r="94" spans="1:8" ht="12.75">
      <c r="A94" s="44"/>
      <c r="B94" s="39"/>
      <c r="C94" s="44"/>
      <c r="D94" s="45"/>
      <c r="E94" s="46"/>
      <c r="F94" s="49"/>
      <c r="G94" s="47" t="str">
        <f t="shared" si="1"/>
        <v> </v>
      </c>
      <c r="H94" s="48">
        <f>IF(B94=0,"",(IF(ISNA(VLOOKUP(B94,League!$C$10:$C$162,1,FALSE)),"New","-")))</f>
      </c>
    </row>
    <row r="95" spans="1:8" ht="12.75">
      <c r="A95" s="44"/>
      <c r="B95" s="39"/>
      <c r="C95" s="44"/>
      <c r="D95" s="45"/>
      <c r="E95" s="46"/>
      <c r="F95" s="49"/>
      <c r="G95" s="47" t="str">
        <f t="shared" si="1"/>
        <v> </v>
      </c>
      <c r="H95" s="48">
        <f>IF(B95=0,"",(IF(ISNA(VLOOKUP(B95,League!$C$10:$C$162,1,FALSE)),"New","-")))</f>
      </c>
    </row>
    <row r="96" spans="1:8" ht="12.75">
      <c r="A96" s="44"/>
      <c r="B96" s="39"/>
      <c r="C96" s="44"/>
      <c r="D96" s="45"/>
      <c r="E96" s="46"/>
      <c r="F96" s="49"/>
      <c r="G96" s="47" t="str">
        <f t="shared" si="1"/>
        <v> </v>
      </c>
      <c r="H96" s="48">
        <f>IF(B96=0,"",(IF(ISNA(VLOOKUP(B96,League!$C$10:$C$162,1,FALSE)),"New","-")))</f>
      </c>
    </row>
    <row r="97" spans="1:8" ht="12.75">
      <c r="A97" s="44"/>
      <c r="B97" s="39"/>
      <c r="C97" s="44"/>
      <c r="D97" s="45"/>
      <c r="E97" s="46"/>
      <c r="F97" s="49"/>
      <c r="G97" s="47" t="str">
        <f t="shared" si="1"/>
        <v> </v>
      </c>
      <c r="H97" s="48">
        <f>IF(B97=0,"",(IF(ISNA(VLOOKUP(B97,League!$C$10:$C$162,1,FALSE)),"New","-")))</f>
      </c>
    </row>
    <row r="98" spans="1:8" ht="12.75">
      <c r="A98" s="44"/>
      <c r="B98" s="39"/>
      <c r="C98" s="44"/>
      <c r="D98" s="45"/>
      <c r="E98" s="46"/>
      <c r="F98" s="49"/>
      <c r="G98" s="47" t="str">
        <f t="shared" si="1"/>
        <v> </v>
      </c>
      <c r="H98" s="48">
        <f>IF(B98=0,"",(IF(ISNA(VLOOKUP(B98,League!$C$10:$C$162,1,FALSE)),"New","-")))</f>
      </c>
    </row>
    <row r="99" spans="1:8" ht="12.75">
      <c r="A99" s="44"/>
      <c r="B99" s="39"/>
      <c r="C99" s="44"/>
      <c r="D99" s="45"/>
      <c r="E99" s="46"/>
      <c r="F99" s="49"/>
      <c r="G99" s="47" t="str">
        <f t="shared" si="1"/>
        <v> </v>
      </c>
      <c r="H99" s="48">
        <f>IF(B99=0,"",(IF(ISNA(VLOOKUP(B99,League!$C$10:$C$162,1,FALSE)),"New","-")))</f>
      </c>
    </row>
    <row r="100" spans="1:8" ht="12.75">
      <c r="A100" s="44"/>
      <c r="B100" s="39"/>
      <c r="C100" s="44"/>
      <c r="D100" s="45"/>
      <c r="E100" s="46"/>
      <c r="F100" s="49"/>
      <c r="G100" s="47" t="str">
        <f t="shared" si="1"/>
        <v> </v>
      </c>
      <c r="H100" s="48">
        <f>IF(B100=0,"",(IF(ISNA(VLOOKUP(B100,League!$C$10:$C$162,1,FALSE)),"New","-")))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55">
      <selection activeCell="G52" sqref="G52"/>
    </sheetView>
  </sheetViews>
  <sheetFormatPr defaultColWidth="9.140625" defaultRowHeight="12.75"/>
  <cols>
    <col min="1" max="1" width="9.57421875" style="38" customWidth="1"/>
    <col min="2" max="2" width="28.28125" style="38" customWidth="1"/>
    <col min="3" max="4" width="9.140625" style="38" customWidth="1"/>
    <col min="5" max="5" width="12.28125" style="38" customWidth="1"/>
    <col min="6" max="7" width="9.140625" style="38" customWidth="1"/>
    <col min="8" max="8" width="6.28125" style="38" customWidth="1"/>
    <col min="9" max="16384" width="9.140625" style="38" customWidth="1"/>
  </cols>
  <sheetData>
    <row r="1" spans="1:8" ht="32.25" customHeight="1">
      <c r="A1" s="93" t="str">
        <f>Title!A1</f>
        <v>Kent Orienteering League 2008/9 - Middle Distance Competition           Light Green</v>
      </c>
      <c r="B1" s="93"/>
      <c r="C1" s="93"/>
      <c r="D1" s="93"/>
      <c r="E1" s="93"/>
      <c r="F1" s="93"/>
      <c r="G1" s="93"/>
      <c r="H1" s="93"/>
    </row>
    <row r="3" spans="1:2" ht="12.75">
      <c r="A3" s="5"/>
      <c r="B3" s="6" t="s">
        <v>30</v>
      </c>
    </row>
    <row r="4" spans="1:2" ht="12.75">
      <c r="A4" s="39" t="s">
        <v>40</v>
      </c>
      <c r="B4" s="61">
        <v>39879</v>
      </c>
    </row>
    <row r="5" spans="1:2" ht="12.75">
      <c r="A5" s="39" t="s">
        <v>5</v>
      </c>
      <c r="B5" s="65" t="s">
        <v>198</v>
      </c>
    </row>
    <row r="6" spans="1:2" ht="12.75">
      <c r="A6" s="39" t="s">
        <v>7</v>
      </c>
      <c r="B6" s="65" t="s">
        <v>199</v>
      </c>
    </row>
    <row r="7" spans="1:8" ht="12.75">
      <c r="A7" s="39" t="s">
        <v>6</v>
      </c>
      <c r="B7" s="65" t="s">
        <v>200</v>
      </c>
      <c r="E7" s="38" t="s">
        <v>39</v>
      </c>
      <c r="G7" s="2"/>
      <c r="H7" s="40" t="str">
        <f>IF(B7=0,"",(IF(ISNA(VLOOKUP(B7,League!$C$10:$C$162,1,FALSE)),"New","-")))</f>
        <v>New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37</v>
      </c>
      <c r="G9" s="10" t="s">
        <v>36</v>
      </c>
      <c r="H9" s="10" t="s">
        <v>38</v>
      </c>
    </row>
    <row r="10" spans="1:8" ht="13.5" thickTop="1">
      <c r="A10" s="41">
        <v>1</v>
      </c>
      <c r="B10" s="28" t="s">
        <v>62</v>
      </c>
      <c r="C10" s="27" t="s">
        <v>63</v>
      </c>
      <c r="D10" s="29" t="s">
        <v>61</v>
      </c>
      <c r="E10" s="30">
        <v>0.8624999999999999</v>
      </c>
      <c r="F10" s="31"/>
      <c r="G10" s="42">
        <f>IF(ISBLANK(F10),IF(ISBLANK(E10)," ",E$10/E10*100),0)</f>
        <v>100</v>
      </c>
      <c r="H10" s="43" t="str">
        <f>IF(B10=0,"",(IF(ISNA(VLOOKUP(B10,League!$C$10:$C$162,1,FALSE)),"New","-")))</f>
        <v>-</v>
      </c>
    </row>
    <row r="11" spans="1:8" ht="12.75">
      <c r="A11" s="44">
        <v>2</v>
      </c>
      <c r="B11" s="32" t="s">
        <v>201</v>
      </c>
      <c r="C11" s="24" t="s">
        <v>83</v>
      </c>
      <c r="D11" s="33" t="s">
        <v>61</v>
      </c>
      <c r="E11" s="34">
        <v>0.9506944444444444</v>
      </c>
      <c r="F11" s="35"/>
      <c r="G11" s="47">
        <f aca="true" t="shared" si="0" ref="G11:G74">IF(ISBLANK(F11),IF(ISBLANK(E11)," ",E$10/E11*100),0)</f>
        <v>90.72315558802046</v>
      </c>
      <c r="H11" s="48" t="str">
        <f>IF(B11=0,"",(IF(ISNA(VLOOKUP(B11,League!$C$10:$C$162,1,FALSE)),"New","-")))</f>
        <v>-</v>
      </c>
    </row>
    <row r="12" spans="1:8" ht="12.75">
      <c r="A12" s="44">
        <v>3</v>
      </c>
      <c r="B12" s="32" t="s">
        <v>88</v>
      </c>
      <c r="C12" s="24" t="s">
        <v>89</v>
      </c>
      <c r="D12" s="33" t="s">
        <v>66</v>
      </c>
      <c r="E12" s="34">
        <v>1.0486111111111112</v>
      </c>
      <c r="F12" s="35"/>
      <c r="G12" s="47">
        <f t="shared" si="0"/>
        <v>82.25165562913907</v>
      </c>
      <c r="H12" s="48" t="str">
        <f>IF(B12=0,"",(IF(ISNA(VLOOKUP(B12,League!$C$10:$C$162,1,FALSE)),"New","-")))</f>
        <v>-</v>
      </c>
    </row>
    <row r="13" spans="1:8" ht="12.75">
      <c r="A13" s="44">
        <v>4</v>
      </c>
      <c r="B13" s="32" t="s">
        <v>202</v>
      </c>
      <c r="C13" s="24" t="s">
        <v>87</v>
      </c>
      <c r="D13" s="33" t="s">
        <v>203</v>
      </c>
      <c r="E13" s="34">
        <v>1.0597222222222222</v>
      </c>
      <c r="F13" s="35"/>
      <c r="G13" s="47">
        <f t="shared" si="0"/>
        <v>81.38925294888597</v>
      </c>
      <c r="H13" s="48" t="str">
        <f>IF(B13=0,"",(IF(ISNA(VLOOKUP(B13,League!$C$10:$C$162,1,FALSE)),"New","-")))</f>
        <v>-</v>
      </c>
    </row>
    <row r="14" spans="1:8" ht="12.75">
      <c r="A14" s="44">
        <v>5</v>
      </c>
      <c r="B14" s="32" t="s">
        <v>204</v>
      </c>
      <c r="C14" s="24" t="s">
        <v>60</v>
      </c>
      <c r="D14" s="33" t="s">
        <v>66</v>
      </c>
      <c r="E14" s="34">
        <v>1.1333333333333333</v>
      </c>
      <c r="F14" s="35"/>
      <c r="G14" s="47">
        <f t="shared" si="0"/>
        <v>76.10294117647058</v>
      </c>
      <c r="H14" s="48" t="str">
        <f>IF(B14=0,"",(IF(ISNA(VLOOKUP(B14,League!$C$10:$C$162,1,FALSE)),"New","-")))</f>
        <v>-</v>
      </c>
    </row>
    <row r="15" spans="1:8" ht="12.75">
      <c r="A15" s="44">
        <v>6</v>
      </c>
      <c r="B15" s="32" t="s">
        <v>110</v>
      </c>
      <c r="C15" s="24" t="s">
        <v>95</v>
      </c>
      <c r="D15" s="33" t="s">
        <v>66</v>
      </c>
      <c r="E15" s="34">
        <v>1.1854166666666666</v>
      </c>
      <c r="F15" s="35"/>
      <c r="G15" s="47">
        <f t="shared" si="0"/>
        <v>72.75922671353251</v>
      </c>
      <c r="H15" s="48" t="str">
        <f>IF(B15=0,"",(IF(ISNA(VLOOKUP(B15,League!$C$10:$C$162,1,FALSE)),"New","-")))</f>
        <v>-</v>
      </c>
    </row>
    <row r="16" spans="1:8" ht="12.75">
      <c r="A16" s="44">
        <v>7</v>
      </c>
      <c r="B16" s="32" t="s">
        <v>205</v>
      </c>
      <c r="C16" s="24" t="s">
        <v>206</v>
      </c>
      <c r="D16" s="33" t="s">
        <v>203</v>
      </c>
      <c r="E16" s="34">
        <v>1.1868055555555557</v>
      </c>
      <c r="F16" s="35"/>
      <c r="G16" s="47">
        <f t="shared" si="0"/>
        <v>72.67407840842597</v>
      </c>
      <c r="H16" s="48" t="str">
        <f>IF(B16=0,"",(IF(ISNA(VLOOKUP(B16,League!$C$10:$C$162,1,FALSE)),"New","-")))</f>
        <v>-</v>
      </c>
    </row>
    <row r="17" spans="1:8" ht="12.75">
      <c r="A17" s="44">
        <v>8</v>
      </c>
      <c r="B17" s="32" t="s">
        <v>140</v>
      </c>
      <c r="C17" s="24" t="s">
        <v>132</v>
      </c>
      <c r="D17" s="33" t="s">
        <v>61</v>
      </c>
      <c r="E17" s="34">
        <v>1.1916666666666667</v>
      </c>
      <c r="F17" s="36"/>
      <c r="G17" s="47">
        <f t="shared" si="0"/>
        <v>72.37762237762237</v>
      </c>
      <c r="H17" s="48" t="str">
        <f>IF(B17=0,"",(IF(ISNA(VLOOKUP(B17,League!$C$10:$C$162,1,FALSE)),"New","-")))</f>
        <v>-</v>
      </c>
    </row>
    <row r="18" spans="1:8" ht="12.75">
      <c r="A18" s="44">
        <v>9</v>
      </c>
      <c r="B18" s="32" t="s">
        <v>207</v>
      </c>
      <c r="C18" s="24" t="s">
        <v>89</v>
      </c>
      <c r="D18" s="33" t="s">
        <v>66</v>
      </c>
      <c r="E18" s="34">
        <v>1.26875</v>
      </c>
      <c r="F18" s="36"/>
      <c r="G18" s="47">
        <f t="shared" si="0"/>
        <v>67.98029556650246</v>
      </c>
      <c r="H18" s="48" t="str">
        <f>IF(B18=0,"",(IF(ISNA(VLOOKUP(B18,League!$C$10:$C$162,1,FALSE)),"New","-")))</f>
        <v>-</v>
      </c>
    </row>
    <row r="19" spans="1:8" ht="12.75">
      <c r="A19" s="44">
        <v>10</v>
      </c>
      <c r="B19" s="32" t="s">
        <v>122</v>
      </c>
      <c r="C19" s="24" t="s">
        <v>109</v>
      </c>
      <c r="D19" s="33" t="s">
        <v>61</v>
      </c>
      <c r="E19" s="34">
        <v>1.2729166666666667</v>
      </c>
      <c r="F19" s="36"/>
      <c r="G19" s="47">
        <f t="shared" si="0"/>
        <v>67.75777414075286</v>
      </c>
      <c r="H19" s="48" t="str">
        <f>IF(B19=0,"",(IF(ISNA(VLOOKUP(B19,League!$C$10:$C$162,1,FALSE)),"New","-")))</f>
        <v>-</v>
      </c>
    </row>
    <row r="20" spans="1:8" ht="12.75">
      <c r="A20" s="44">
        <v>11</v>
      </c>
      <c r="B20" s="32" t="s">
        <v>208</v>
      </c>
      <c r="C20" s="24" t="s">
        <v>68</v>
      </c>
      <c r="D20" s="33" t="s">
        <v>203</v>
      </c>
      <c r="E20" s="34">
        <v>1.2861111111111112</v>
      </c>
      <c r="F20" s="36"/>
      <c r="G20" s="47">
        <f t="shared" si="0"/>
        <v>67.06263498920086</v>
      </c>
      <c r="H20" s="48" t="str">
        <f>IF(B20=0,"",(IF(ISNA(VLOOKUP(B20,League!$C$10:$C$162,1,FALSE)),"New","-")))</f>
        <v>-</v>
      </c>
    </row>
    <row r="21" spans="1:8" ht="12.75">
      <c r="A21" s="44">
        <v>12</v>
      </c>
      <c r="B21" s="32" t="s">
        <v>209</v>
      </c>
      <c r="C21" s="24" t="s">
        <v>121</v>
      </c>
      <c r="D21" s="33" t="s">
        <v>203</v>
      </c>
      <c r="E21" s="34">
        <v>1.3097222222222222</v>
      </c>
      <c r="F21" s="36"/>
      <c r="G21" s="47">
        <f t="shared" si="0"/>
        <v>65.85365853658536</v>
      </c>
      <c r="H21" s="48" t="str">
        <f>IF(B21=0,"",(IF(ISNA(VLOOKUP(B21,League!$C$10:$C$162,1,FALSE)),"New","-")))</f>
        <v>-</v>
      </c>
    </row>
    <row r="22" spans="1:8" ht="12.75">
      <c r="A22" s="44">
        <v>13</v>
      </c>
      <c r="B22" s="32" t="s">
        <v>141</v>
      </c>
      <c r="C22" s="24" t="s">
        <v>142</v>
      </c>
      <c r="D22" s="33" t="s">
        <v>203</v>
      </c>
      <c r="E22" s="34">
        <v>1.3381944444444445</v>
      </c>
      <c r="F22" s="36"/>
      <c r="G22" s="47">
        <f t="shared" si="0"/>
        <v>64.45251686559418</v>
      </c>
      <c r="H22" s="48" t="str">
        <f>IF(B22=0,"",(IF(ISNA(VLOOKUP(B22,League!$C$10:$C$162,1,FALSE)),"New","-")))</f>
        <v>-</v>
      </c>
    </row>
    <row r="23" spans="1:8" ht="12.75">
      <c r="A23" s="44">
        <v>14</v>
      </c>
      <c r="B23" s="32" t="s">
        <v>161</v>
      </c>
      <c r="C23" s="24" t="s">
        <v>109</v>
      </c>
      <c r="D23" s="33" t="s">
        <v>66</v>
      </c>
      <c r="E23" s="34">
        <v>1.3416666666666668</v>
      </c>
      <c r="F23" s="36"/>
      <c r="G23" s="47">
        <f t="shared" si="0"/>
        <v>64.28571428571428</v>
      </c>
      <c r="H23" s="48" t="str">
        <f>IF(B23=0,"",(IF(ISNA(VLOOKUP(B23,League!$C$10:$C$162,1,FALSE)),"New","-")))</f>
        <v>-</v>
      </c>
    </row>
    <row r="24" spans="1:8" ht="12.75">
      <c r="A24" s="44">
        <v>15</v>
      </c>
      <c r="B24" s="32" t="s">
        <v>145</v>
      </c>
      <c r="C24" s="24" t="s">
        <v>132</v>
      </c>
      <c r="D24" s="33" t="s">
        <v>61</v>
      </c>
      <c r="E24" s="34">
        <v>1.3430555555555557</v>
      </c>
      <c r="F24" s="36"/>
      <c r="G24" s="47">
        <f t="shared" si="0"/>
        <v>64.21923474663907</v>
      </c>
      <c r="H24" s="48" t="str">
        <f>IF(B24=0,"",(IF(ISNA(VLOOKUP(B24,League!$C$10:$C$162,1,FALSE)),"New","-")))</f>
        <v>-</v>
      </c>
    </row>
    <row r="25" spans="1:8" ht="12.75">
      <c r="A25" s="44">
        <v>16</v>
      </c>
      <c r="B25" s="32" t="s">
        <v>77</v>
      </c>
      <c r="C25" s="24" t="s">
        <v>132</v>
      </c>
      <c r="D25" s="33" t="s">
        <v>61</v>
      </c>
      <c r="E25" s="34">
        <v>1.375</v>
      </c>
      <c r="F25" s="36"/>
      <c r="G25" s="47">
        <f t="shared" si="0"/>
        <v>62.72727272727272</v>
      </c>
      <c r="H25" s="48" t="str">
        <f>IF(B25=0,"",(IF(ISNA(VLOOKUP(B25,League!$C$10:$C$162,1,FALSE)),"New","-")))</f>
        <v>-</v>
      </c>
    </row>
    <row r="26" spans="1:8" ht="12.75">
      <c r="A26" s="44">
        <v>17</v>
      </c>
      <c r="B26" s="32" t="s">
        <v>210</v>
      </c>
      <c r="C26" s="24" t="s">
        <v>87</v>
      </c>
      <c r="D26" s="33" t="s">
        <v>203</v>
      </c>
      <c r="E26" s="34">
        <v>1.4076388888888889</v>
      </c>
      <c r="F26" s="36"/>
      <c r="G26" s="47">
        <f t="shared" si="0"/>
        <v>61.27281697089294</v>
      </c>
      <c r="H26" s="48" t="str">
        <f>IF(B26=0,"",(IF(ISNA(VLOOKUP(B26,League!$C$10:$C$162,1,FALSE)),"New","-")))</f>
        <v>New</v>
      </c>
    </row>
    <row r="27" spans="1:8" ht="12.75">
      <c r="A27" s="44">
        <v>18</v>
      </c>
      <c r="B27" s="32" t="s">
        <v>211</v>
      </c>
      <c r="C27" s="24" t="s">
        <v>212</v>
      </c>
      <c r="D27" s="33" t="s">
        <v>203</v>
      </c>
      <c r="E27" s="34">
        <v>1.4076388888888889</v>
      </c>
      <c r="F27" s="36"/>
      <c r="G27" s="47">
        <f t="shared" si="0"/>
        <v>61.27281697089294</v>
      </c>
      <c r="H27" s="48" t="str">
        <f>IF(B27=0,"",(IF(ISNA(VLOOKUP(B27,League!$C$10:$C$162,1,FALSE)),"New","-")))</f>
        <v>-</v>
      </c>
    </row>
    <row r="28" spans="1:8" ht="12.75">
      <c r="A28" s="44">
        <v>19</v>
      </c>
      <c r="B28" s="32" t="s">
        <v>90</v>
      </c>
      <c r="C28" s="24" t="s">
        <v>91</v>
      </c>
      <c r="D28" s="33" t="s">
        <v>61</v>
      </c>
      <c r="E28" s="34">
        <v>1.457638888888889</v>
      </c>
      <c r="F28" s="37"/>
      <c r="G28" s="47">
        <f t="shared" si="0"/>
        <v>59.17103382563125</v>
      </c>
      <c r="H28" s="48" t="str">
        <f>IF(B28=0,"",(IF(ISNA(VLOOKUP(B28,League!$C$10:$C$162,1,FALSE)),"New","-")))</f>
        <v>-</v>
      </c>
    </row>
    <row r="29" spans="1:8" ht="12.75">
      <c r="A29" s="44">
        <v>20</v>
      </c>
      <c r="B29" s="32" t="s">
        <v>213</v>
      </c>
      <c r="C29" s="24" t="s">
        <v>118</v>
      </c>
      <c r="D29" s="33" t="s">
        <v>203</v>
      </c>
      <c r="E29" s="34">
        <v>1.4756944444444444</v>
      </c>
      <c r="F29" s="36"/>
      <c r="G29" s="47">
        <f t="shared" si="0"/>
        <v>58.44705882352941</v>
      </c>
      <c r="H29" s="48" t="str">
        <f>IF(B29=0,"",(IF(ISNA(VLOOKUP(B29,League!$C$10:$C$162,1,FALSE)),"New","-")))</f>
        <v>New</v>
      </c>
    </row>
    <row r="30" spans="1:8" ht="12.75">
      <c r="A30" s="44">
        <v>21</v>
      </c>
      <c r="B30" s="23" t="s">
        <v>84</v>
      </c>
      <c r="C30" s="24" t="s">
        <v>85</v>
      </c>
      <c r="D30" s="33" t="s">
        <v>61</v>
      </c>
      <c r="E30" s="34">
        <v>1.4881944444444446</v>
      </c>
      <c r="F30" s="36"/>
      <c r="G30" s="47">
        <f t="shared" si="0"/>
        <v>57.95613625758281</v>
      </c>
      <c r="H30" s="48" t="str">
        <f>IF(B30=0,"",(IF(ISNA(VLOOKUP(B30,League!$C$10:$C$162,1,FALSE)),"New","-")))</f>
        <v>-</v>
      </c>
    </row>
    <row r="31" spans="1:8" ht="12.75">
      <c r="A31" s="44">
        <v>22</v>
      </c>
      <c r="B31" s="23" t="s">
        <v>214</v>
      </c>
      <c r="C31" s="24" t="s">
        <v>87</v>
      </c>
      <c r="D31" s="33" t="s">
        <v>203</v>
      </c>
      <c r="E31" s="34">
        <v>1.5354166666666667</v>
      </c>
      <c r="F31" s="36"/>
      <c r="G31" s="47">
        <f t="shared" si="0"/>
        <v>56.17367706919946</v>
      </c>
      <c r="H31" s="48" t="str">
        <f>IF(B31=0,"",(IF(ISNA(VLOOKUP(B31,League!$C$10:$C$162,1,FALSE)),"New","-")))</f>
        <v>New</v>
      </c>
    </row>
    <row r="32" spans="1:8" ht="12.75">
      <c r="A32" s="44">
        <v>23</v>
      </c>
      <c r="B32" s="23" t="s">
        <v>215</v>
      </c>
      <c r="C32" s="24" t="s">
        <v>121</v>
      </c>
      <c r="D32" s="33" t="s">
        <v>203</v>
      </c>
      <c r="E32" s="34">
        <v>1.5618055555555557</v>
      </c>
      <c r="F32" s="36"/>
      <c r="G32" s="47">
        <f t="shared" si="0"/>
        <v>55.224544241885276</v>
      </c>
      <c r="H32" s="48" t="str">
        <f>IF(B32=0,"",(IF(ISNA(VLOOKUP(B32,League!$C$10:$C$162,1,FALSE)),"New","-")))</f>
        <v>-</v>
      </c>
    </row>
    <row r="33" spans="1:8" ht="12.75">
      <c r="A33" s="44">
        <v>24</v>
      </c>
      <c r="B33" s="23" t="s">
        <v>216</v>
      </c>
      <c r="C33" s="24" t="s">
        <v>118</v>
      </c>
      <c r="D33" s="33" t="s">
        <v>203</v>
      </c>
      <c r="E33" s="34">
        <v>1.5993055555555555</v>
      </c>
      <c r="F33" s="36"/>
      <c r="G33" s="47">
        <f t="shared" si="0"/>
        <v>53.92965696917065</v>
      </c>
      <c r="H33" s="48" t="str">
        <f>IF(B33=0,"",(IF(ISNA(VLOOKUP(B33,League!$C$10:$C$162,1,FALSE)),"New","-")))</f>
        <v>New</v>
      </c>
    </row>
    <row r="34" spans="1:8" ht="12.75">
      <c r="A34" s="44">
        <v>25</v>
      </c>
      <c r="B34" s="23" t="s">
        <v>217</v>
      </c>
      <c r="C34" s="24" t="s">
        <v>121</v>
      </c>
      <c r="D34" s="33" t="s">
        <v>203</v>
      </c>
      <c r="E34" s="34">
        <v>1.6263888888888889</v>
      </c>
      <c r="F34" s="36"/>
      <c r="G34" s="47">
        <f t="shared" si="0"/>
        <v>53.03159692570453</v>
      </c>
      <c r="H34" s="48" t="str">
        <f>IF(B34=0,"",(IF(ISNA(VLOOKUP(B34,League!$C$10:$C$162,1,FALSE)),"New","-")))</f>
        <v>New</v>
      </c>
    </row>
    <row r="35" spans="1:8" ht="12.75">
      <c r="A35" s="44">
        <v>26</v>
      </c>
      <c r="B35" s="23" t="s">
        <v>98</v>
      </c>
      <c r="C35" s="24" t="s">
        <v>85</v>
      </c>
      <c r="D35" s="33" t="s">
        <v>61</v>
      </c>
      <c r="E35" s="34">
        <v>1.6715277777777777</v>
      </c>
      <c r="F35" s="36"/>
      <c r="G35" s="47">
        <f t="shared" si="0"/>
        <v>51.599501454092234</v>
      </c>
      <c r="H35" s="48" t="str">
        <f>IF(B35=0,"",(IF(ISNA(VLOOKUP(B35,League!$C$10:$C$162,1,FALSE)),"New","-")))</f>
        <v>-</v>
      </c>
    </row>
    <row r="36" spans="1:8" ht="12.75">
      <c r="A36" s="44">
        <v>27</v>
      </c>
      <c r="B36" s="23" t="s">
        <v>218</v>
      </c>
      <c r="C36" s="24" t="s">
        <v>76</v>
      </c>
      <c r="D36" s="33" t="s">
        <v>61</v>
      </c>
      <c r="E36" s="34">
        <v>1.7208333333333332</v>
      </c>
      <c r="F36" s="36"/>
      <c r="G36" s="47">
        <f t="shared" si="0"/>
        <v>50.12106537530266</v>
      </c>
      <c r="H36" s="48" t="str">
        <f>IF(B36=0,"",(IF(ISNA(VLOOKUP(B36,League!$C$10:$C$162,1,FALSE)),"New","-")))</f>
        <v>-</v>
      </c>
    </row>
    <row r="37" spans="1:8" ht="12.75">
      <c r="A37" s="44">
        <v>28</v>
      </c>
      <c r="B37" s="23" t="s">
        <v>94</v>
      </c>
      <c r="C37" s="24" t="s">
        <v>102</v>
      </c>
      <c r="D37" s="33" t="s">
        <v>96</v>
      </c>
      <c r="E37" s="34">
        <v>1.7805555555555557</v>
      </c>
      <c r="F37" s="36"/>
      <c r="G37" s="47">
        <f t="shared" si="0"/>
        <v>48.4399375975039</v>
      </c>
      <c r="H37" s="48" t="str">
        <f>IF(B37=0,"",(IF(ISNA(VLOOKUP(B37,League!$C$10:$C$162,1,FALSE)),"New","-")))</f>
        <v>-</v>
      </c>
    </row>
    <row r="38" spans="1:8" ht="12.75">
      <c r="A38" s="44">
        <v>29</v>
      </c>
      <c r="B38" s="23" t="s">
        <v>219</v>
      </c>
      <c r="C38" s="24" t="s">
        <v>118</v>
      </c>
      <c r="D38" s="33" t="s">
        <v>203</v>
      </c>
      <c r="E38" s="34">
        <v>1.815277777777778</v>
      </c>
      <c r="F38" s="36"/>
      <c r="G38" s="47">
        <f t="shared" si="0"/>
        <v>47.51338944146901</v>
      </c>
      <c r="H38" s="48" t="str">
        <f>IF(B38=0,"",(IF(ISNA(VLOOKUP(B38,League!$C$10:$C$162,1,FALSE)),"New","-")))</f>
        <v>New</v>
      </c>
    </row>
    <row r="39" spans="1:8" ht="12.75">
      <c r="A39" s="44">
        <v>30</v>
      </c>
      <c r="B39" s="23" t="s">
        <v>220</v>
      </c>
      <c r="C39" s="24" t="s">
        <v>149</v>
      </c>
      <c r="D39" s="33" t="s">
        <v>203</v>
      </c>
      <c r="E39" s="34">
        <v>1.8222222222222222</v>
      </c>
      <c r="F39" s="36"/>
      <c r="G39" s="47">
        <f t="shared" si="0"/>
        <v>47.33231707317073</v>
      </c>
      <c r="H39" s="48" t="str">
        <f>IF(B39=0,"",(IF(ISNA(VLOOKUP(B39,League!$C$10:$C$162,1,FALSE)),"New","-")))</f>
        <v>-</v>
      </c>
    </row>
    <row r="40" spans="1:8" ht="12.75">
      <c r="A40" s="44">
        <v>31</v>
      </c>
      <c r="B40" s="23" t="s">
        <v>221</v>
      </c>
      <c r="C40" s="24" t="s">
        <v>121</v>
      </c>
      <c r="D40" s="33" t="s">
        <v>203</v>
      </c>
      <c r="E40" s="34">
        <v>1.9013888888888888</v>
      </c>
      <c r="F40" s="36"/>
      <c r="G40" s="47">
        <f t="shared" si="0"/>
        <v>45.36157779401023</v>
      </c>
      <c r="H40" s="48" t="str">
        <f>IF(B40=0,"",(IF(ISNA(VLOOKUP(B40,League!$C$10:$C$162,1,FALSE)),"New","-")))</f>
        <v>New</v>
      </c>
    </row>
    <row r="41" spans="1:8" ht="12.75">
      <c r="A41" s="44">
        <v>32</v>
      </c>
      <c r="B41" s="23" t="s">
        <v>222</v>
      </c>
      <c r="C41" s="24" t="s">
        <v>87</v>
      </c>
      <c r="D41" s="33" t="s">
        <v>203</v>
      </c>
      <c r="E41" s="34">
        <v>2.004861111111111</v>
      </c>
      <c r="F41" s="36"/>
      <c r="G41" s="47">
        <f t="shared" si="0"/>
        <v>43.02043643921025</v>
      </c>
      <c r="H41" s="48" t="str">
        <f>IF(B41=0,"",(IF(ISNA(VLOOKUP(B41,League!$C$10:$C$162,1,FALSE)),"New","-")))</f>
        <v>New</v>
      </c>
    </row>
    <row r="42" spans="1:8" ht="12.75">
      <c r="A42" s="44">
        <v>33</v>
      </c>
      <c r="B42" s="23" t="s">
        <v>86</v>
      </c>
      <c r="C42" s="24" t="s">
        <v>87</v>
      </c>
      <c r="D42" s="33" t="s">
        <v>66</v>
      </c>
      <c r="E42" s="34">
        <v>2.0104166666666665</v>
      </c>
      <c r="F42" s="36"/>
      <c r="G42" s="47">
        <f t="shared" si="0"/>
        <v>42.901554404145074</v>
      </c>
      <c r="H42" s="48" t="str">
        <f>IF(B42=0,"",(IF(ISNA(VLOOKUP(B42,League!$C$10:$C$162,1,FALSE)),"New","-")))</f>
        <v>-</v>
      </c>
    </row>
    <row r="43" spans="1:8" ht="12.75">
      <c r="A43" s="44">
        <v>34</v>
      </c>
      <c r="B43" s="23" t="s">
        <v>92</v>
      </c>
      <c r="C43" s="24" t="s">
        <v>93</v>
      </c>
      <c r="D43" s="33" t="s">
        <v>61</v>
      </c>
      <c r="E43" s="34">
        <v>2.035416666666667</v>
      </c>
      <c r="F43" s="36"/>
      <c r="G43" s="47">
        <f t="shared" si="0"/>
        <v>42.374616171954955</v>
      </c>
      <c r="H43" s="48" t="str">
        <f>IF(B43=0,"",(IF(ISNA(VLOOKUP(B43,League!$C$10:$C$162,1,FALSE)),"New","-")))</f>
        <v>-</v>
      </c>
    </row>
    <row r="44" spans="1:8" ht="12.75">
      <c r="A44" s="44">
        <v>35</v>
      </c>
      <c r="B44" s="23" t="s">
        <v>223</v>
      </c>
      <c r="C44" s="24" t="s">
        <v>206</v>
      </c>
      <c r="D44" s="33" t="s">
        <v>203</v>
      </c>
      <c r="E44" s="34">
        <v>2.09375</v>
      </c>
      <c r="F44" s="36"/>
      <c r="G44" s="47">
        <f t="shared" si="0"/>
        <v>41.19402985074627</v>
      </c>
      <c r="H44" s="48" t="str">
        <f>IF(B44=0,"",(IF(ISNA(VLOOKUP(B44,League!$C$10:$C$162,1,FALSE)),"New","-")))</f>
        <v>New</v>
      </c>
    </row>
    <row r="45" spans="1:8" ht="12.75">
      <c r="A45" s="44">
        <v>36</v>
      </c>
      <c r="B45" s="23" t="s">
        <v>224</v>
      </c>
      <c r="C45" s="24" t="s">
        <v>114</v>
      </c>
      <c r="D45" s="33" t="s">
        <v>203</v>
      </c>
      <c r="E45" s="34">
        <v>2.5277777777777777</v>
      </c>
      <c r="F45" s="36" t="s">
        <v>237</v>
      </c>
      <c r="G45" s="47">
        <f t="shared" si="0"/>
        <v>0</v>
      </c>
      <c r="H45" s="48" t="str">
        <f>IF(B45=0,"",(IF(ISNA(VLOOKUP(B45,League!$C$10:$C$162,1,FALSE)),"New","-")))</f>
        <v>New</v>
      </c>
    </row>
    <row r="46" spans="1:8" ht="12.75">
      <c r="A46" s="44">
        <v>37</v>
      </c>
      <c r="B46" s="23" t="s">
        <v>225</v>
      </c>
      <c r="C46" s="24" t="s">
        <v>118</v>
      </c>
      <c r="D46" s="33" t="s">
        <v>203</v>
      </c>
      <c r="E46" s="34">
        <v>1.59375</v>
      </c>
      <c r="F46" s="36" t="s">
        <v>237</v>
      </c>
      <c r="G46" s="47">
        <f t="shared" si="0"/>
        <v>0</v>
      </c>
      <c r="H46" s="48" t="str">
        <f>IF(B46=0,"",(IF(ISNA(VLOOKUP(B46,League!$C$10:$C$162,1,FALSE)),"New","-")))</f>
        <v>New</v>
      </c>
    </row>
    <row r="47" spans="1:8" ht="12.75">
      <c r="A47" s="44">
        <v>38</v>
      </c>
      <c r="B47" s="23"/>
      <c r="C47" s="24"/>
      <c r="D47" s="33"/>
      <c r="E47" s="34"/>
      <c r="F47" s="36"/>
      <c r="G47" s="47" t="str">
        <f t="shared" si="0"/>
        <v> </v>
      </c>
      <c r="H47" s="48">
        <f>IF(B47=0,"",(IF(ISNA(VLOOKUP(B47,League!$C$10:$C$162,1,FALSE)),"New","-")))</f>
      </c>
    </row>
    <row r="48" spans="1:8" ht="12.75">
      <c r="A48" s="44">
        <v>39</v>
      </c>
      <c r="B48" s="23"/>
      <c r="C48" s="24"/>
      <c r="D48" s="33"/>
      <c r="E48" s="34"/>
      <c r="F48" s="36"/>
      <c r="G48" s="47" t="str">
        <f t="shared" si="0"/>
        <v> </v>
      </c>
      <c r="H48" s="48">
        <f>IF(B48=0,"",(IF(ISNA(VLOOKUP(B48,League!$C$10:$C$162,1,FALSE)),"New","-")))</f>
      </c>
    </row>
    <row r="49" spans="1:8" ht="12.75">
      <c r="A49" s="44">
        <v>40</v>
      </c>
      <c r="B49" s="23"/>
      <c r="C49" s="24"/>
      <c r="D49" s="33"/>
      <c r="E49" s="34"/>
      <c r="F49" s="36"/>
      <c r="G49" s="47" t="str">
        <f t="shared" si="0"/>
        <v> </v>
      </c>
      <c r="H49" s="48">
        <f>IF(B49=0,"",(IF(ISNA(VLOOKUP(B49,League!$C$10:$C$162,1,FALSE)),"New","-")))</f>
      </c>
    </row>
    <row r="50" spans="1:8" ht="12.75">
      <c r="A50" s="44"/>
      <c r="B50" s="39"/>
      <c r="C50" s="44"/>
      <c r="D50" s="45"/>
      <c r="E50" s="46"/>
      <c r="F50" s="49"/>
      <c r="G50" s="47" t="str">
        <f t="shared" si="0"/>
        <v> </v>
      </c>
      <c r="H50" s="48">
        <f>IF(B50=0,"",(IF(ISNA(VLOOKUP(B50,League!$C$10:$C$162,1,FALSE)),"New","-")))</f>
      </c>
    </row>
    <row r="51" spans="1:8" ht="12.75">
      <c r="A51" s="44"/>
      <c r="B51" s="39"/>
      <c r="C51" s="44"/>
      <c r="D51" s="45"/>
      <c r="E51" s="46"/>
      <c r="F51" s="49"/>
      <c r="G51" s="47" t="str">
        <f t="shared" si="0"/>
        <v> </v>
      </c>
      <c r="H51" s="48">
        <f>IF(B51=0,"",(IF(ISNA(VLOOKUP(B51,League!$C$10:$C$162,1,FALSE)),"New","-")))</f>
      </c>
    </row>
    <row r="52" spans="1:8" ht="12.75">
      <c r="A52" s="44"/>
      <c r="B52" s="39"/>
      <c r="C52" s="44"/>
      <c r="D52" s="45"/>
      <c r="E52" s="46"/>
      <c r="F52" s="49"/>
      <c r="G52" s="47" t="str">
        <f t="shared" si="0"/>
        <v> </v>
      </c>
      <c r="H52" s="48">
        <f>IF(B52=0,"",(IF(ISNA(VLOOKUP(B52,League!$C$10:$C$162,1,FALSE)),"New","-")))</f>
      </c>
    </row>
    <row r="53" spans="1:8" ht="12.75">
      <c r="A53" s="44"/>
      <c r="B53" s="39"/>
      <c r="C53" s="44"/>
      <c r="D53" s="45"/>
      <c r="E53" s="46"/>
      <c r="F53" s="49"/>
      <c r="G53" s="47" t="str">
        <f t="shared" si="0"/>
        <v> </v>
      </c>
      <c r="H53" s="48">
        <f>IF(B53=0,"",(IF(ISNA(VLOOKUP(B53,League!$C$10:$C$162,1,FALSE)),"New","-")))</f>
      </c>
    </row>
    <row r="54" spans="1:8" ht="12.75">
      <c r="A54" s="44"/>
      <c r="B54" s="39"/>
      <c r="C54" s="44"/>
      <c r="D54" s="45"/>
      <c r="E54" s="46"/>
      <c r="F54" s="49"/>
      <c r="G54" s="47" t="str">
        <f t="shared" si="0"/>
        <v> </v>
      </c>
      <c r="H54" s="48">
        <f>IF(B54=0,"",(IF(ISNA(VLOOKUP(B54,League!$C$10:$C$162,1,FALSE)),"New","-")))</f>
      </c>
    </row>
    <row r="55" spans="1:8" ht="12.75">
      <c r="A55" s="44"/>
      <c r="B55" s="39"/>
      <c r="C55" s="44"/>
      <c r="D55" s="45"/>
      <c r="E55" s="46"/>
      <c r="F55" s="49"/>
      <c r="G55" s="47" t="str">
        <f t="shared" si="0"/>
        <v> </v>
      </c>
      <c r="H55" s="48">
        <f>IF(B55=0,"",(IF(ISNA(VLOOKUP(B55,League!$C$10:$C$162,1,FALSE)),"New","-")))</f>
      </c>
    </row>
    <row r="56" spans="1:8" ht="12.75">
      <c r="A56" s="44"/>
      <c r="B56" s="39"/>
      <c r="C56" s="44"/>
      <c r="D56" s="45"/>
      <c r="E56" s="46"/>
      <c r="F56" s="49"/>
      <c r="G56" s="47" t="str">
        <f t="shared" si="0"/>
        <v> </v>
      </c>
      <c r="H56" s="48">
        <f>IF(B56=0,"",(IF(ISNA(VLOOKUP(B56,League!$C$10:$C$162,1,FALSE)),"New","-")))</f>
      </c>
    </row>
    <row r="57" spans="1:8" ht="12.75">
      <c r="A57" s="44"/>
      <c r="B57" s="39"/>
      <c r="C57" s="44"/>
      <c r="D57" s="45"/>
      <c r="E57" s="46"/>
      <c r="F57" s="49"/>
      <c r="G57" s="47" t="str">
        <f t="shared" si="0"/>
        <v> </v>
      </c>
      <c r="H57" s="48">
        <f>IF(B57=0,"",(IF(ISNA(VLOOKUP(B57,League!$C$10:$C$162,1,FALSE)),"New","-")))</f>
      </c>
    </row>
    <row r="58" spans="1:8" ht="12.75">
      <c r="A58" s="44"/>
      <c r="B58" s="39"/>
      <c r="C58" s="44"/>
      <c r="D58" s="45"/>
      <c r="E58" s="46"/>
      <c r="F58" s="49"/>
      <c r="G58" s="47" t="str">
        <f t="shared" si="0"/>
        <v> </v>
      </c>
      <c r="H58" s="48">
        <f>IF(B58=0,"",(IF(ISNA(VLOOKUP(B58,League!$C$10:$C$162,1,FALSE)),"New","-")))</f>
      </c>
    </row>
    <row r="59" spans="1:8" ht="12.75">
      <c r="A59" s="44"/>
      <c r="B59" s="39"/>
      <c r="C59" s="44"/>
      <c r="D59" s="45"/>
      <c r="E59" s="46"/>
      <c r="F59" s="49"/>
      <c r="G59" s="47" t="str">
        <f t="shared" si="0"/>
        <v> </v>
      </c>
      <c r="H59" s="48">
        <f>IF(B59=0,"",(IF(ISNA(VLOOKUP(B59,League!$C$10:$C$162,1,FALSE)),"New","-")))</f>
      </c>
    </row>
    <row r="60" spans="1:8" ht="12.75">
      <c r="A60" s="44"/>
      <c r="B60" s="39"/>
      <c r="C60" s="44"/>
      <c r="D60" s="45"/>
      <c r="E60" s="46"/>
      <c r="F60" s="49"/>
      <c r="G60" s="47" t="str">
        <f t="shared" si="0"/>
        <v> </v>
      </c>
      <c r="H60" s="48">
        <f>IF(B60=0,"",(IF(ISNA(VLOOKUP(B60,League!$C$10:$C$162,1,FALSE)),"New","-")))</f>
      </c>
    </row>
    <row r="61" spans="1:8" ht="12.75">
      <c r="A61" s="44"/>
      <c r="B61" s="39"/>
      <c r="C61" s="44"/>
      <c r="D61" s="45"/>
      <c r="E61" s="46"/>
      <c r="F61" s="49"/>
      <c r="G61" s="47" t="str">
        <f t="shared" si="0"/>
        <v> </v>
      </c>
      <c r="H61" s="48">
        <f>IF(B61=0,"",(IF(ISNA(VLOOKUP(B61,League!$C$10:$C$162,1,FALSE)),"New","-")))</f>
      </c>
    </row>
    <row r="62" spans="1:8" ht="12.75">
      <c r="A62" s="44"/>
      <c r="B62" s="39"/>
      <c r="C62" s="44"/>
      <c r="D62" s="45"/>
      <c r="E62" s="46"/>
      <c r="F62" s="49"/>
      <c r="G62" s="47" t="str">
        <f t="shared" si="0"/>
        <v> </v>
      </c>
      <c r="H62" s="48">
        <f>IF(B62=0,"",(IF(ISNA(VLOOKUP(B62,League!$C$10:$C$162,1,FALSE)),"New","-")))</f>
      </c>
    </row>
    <row r="63" spans="1:8" ht="12.75">
      <c r="A63" s="44"/>
      <c r="B63" s="39"/>
      <c r="C63" s="44"/>
      <c r="D63" s="45"/>
      <c r="E63" s="46"/>
      <c r="F63" s="49"/>
      <c r="G63" s="47" t="str">
        <f t="shared" si="0"/>
        <v> </v>
      </c>
      <c r="H63" s="48">
        <f>IF(B63=0,"",(IF(ISNA(VLOOKUP(B63,League!$C$10:$C$162,1,FALSE)),"New","-")))</f>
      </c>
    </row>
    <row r="64" spans="1:8" ht="12.75">
      <c r="A64" s="44"/>
      <c r="B64" s="39"/>
      <c r="C64" s="44"/>
      <c r="D64" s="45"/>
      <c r="E64" s="46"/>
      <c r="F64" s="49"/>
      <c r="G64" s="47" t="str">
        <f t="shared" si="0"/>
        <v> </v>
      </c>
      <c r="H64" s="48">
        <f>IF(B64=0,"",(IF(ISNA(VLOOKUP(B64,League!$C$10:$C$162,1,FALSE)),"New","-")))</f>
      </c>
    </row>
    <row r="65" spans="1:8" ht="12.75">
      <c r="A65" s="44"/>
      <c r="B65" s="39"/>
      <c r="C65" s="44"/>
      <c r="D65" s="45"/>
      <c r="E65" s="46"/>
      <c r="F65" s="49"/>
      <c r="G65" s="47" t="str">
        <f t="shared" si="0"/>
        <v> </v>
      </c>
      <c r="H65" s="48">
        <f>IF(B65=0,"",(IF(ISNA(VLOOKUP(B65,League!$C$10:$C$162,1,FALSE)),"New","-")))</f>
      </c>
    </row>
    <row r="66" spans="1:8" ht="12.75">
      <c r="A66" s="44"/>
      <c r="B66" s="39"/>
      <c r="C66" s="44"/>
      <c r="D66" s="45"/>
      <c r="E66" s="46"/>
      <c r="F66" s="49"/>
      <c r="G66" s="47" t="str">
        <f t="shared" si="0"/>
        <v> </v>
      </c>
      <c r="H66" s="48">
        <f>IF(B66=0,"",(IF(ISNA(VLOOKUP(B66,League!$C$10:$C$162,1,FALSE)),"New","-")))</f>
      </c>
    </row>
    <row r="67" spans="1:8" ht="12.75">
      <c r="A67" s="44"/>
      <c r="B67" s="39"/>
      <c r="C67" s="44"/>
      <c r="D67" s="45"/>
      <c r="E67" s="46"/>
      <c r="F67" s="49"/>
      <c r="G67" s="47" t="str">
        <f t="shared" si="0"/>
        <v> </v>
      </c>
      <c r="H67" s="48">
        <f>IF(B67=0,"",(IF(ISNA(VLOOKUP(B67,League!$C$10:$C$162,1,FALSE)),"New","-")))</f>
      </c>
    </row>
    <row r="68" spans="1:8" ht="12.75">
      <c r="A68" s="44"/>
      <c r="B68" s="39"/>
      <c r="C68" s="44"/>
      <c r="D68" s="45"/>
      <c r="E68" s="46"/>
      <c r="F68" s="49"/>
      <c r="G68" s="47" t="str">
        <f t="shared" si="0"/>
        <v> </v>
      </c>
      <c r="H68" s="48">
        <f>IF(B68=0,"",(IF(ISNA(VLOOKUP(B68,League!$C$10:$C$162,1,FALSE)),"New","-")))</f>
      </c>
    </row>
    <row r="69" spans="1:8" ht="12.75">
      <c r="A69" s="44"/>
      <c r="B69" s="39"/>
      <c r="C69" s="44"/>
      <c r="D69" s="45"/>
      <c r="E69" s="46"/>
      <c r="F69" s="49"/>
      <c r="G69" s="47" t="str">
        <f t="shared" si="0"/>
        <v> </v>
      </c>
      <c r="H69" s="48">
        <f>IF(B69=0,"",(IF(ISNA(VLOOKUP(B69,League!$C$10:$C$162,1,FALSE)),"New","-")))</f>
      </c>
    </row>
    <row r="70" spans="1:8" ht="12.75">
      <c r="A70" s="44"/>
      <c r="B70" s="39"/>
      <c r="C70" s="44"/>
      <c r="D70" s="45"/>
      <c r="E70" s="46"/>
      <c r="F70" s="49"/>
      <c r="G70" s="47" t="str">
        <f t="shared" si="0"/>
        <v> </v>
      </c>
      <c r="H70" s="48">
        <f>IF(B70=0,"",(IF(ISNA(VLOOKUP(B70,League!$C$10:$C$162,1,FALSE)),"New","-")))</f>
      </c>
    </row>
    <row r="71" spans="1:8" ht="12.75">
      <c r="A71" s="44"/>
      <c r="B71" s="39"/>
      <c r="C71" s="44"/>
      <c r="D71" s="45"/>
      <c r="E71" s="46"/>
      <c r="F71" s="49"/>
      <c r="G71" s="47" t="str">
        <f t="shared" si="0"/>
        <v> </v>
      </c>
      <c r="H71" s="48">
        <f>IF(B71=0,"",(IF(ISNA(VLOOKUP(B71,League!$C$10:$C$162,1,FALSE)),"New","-")))</f>
      </c>
    </row>
    <row r="72" spans="1:8" ht="12.75">
      <c r="A72" s="44"/>
      <c r="B72" s="39"/>
      <c r="C72" s="44"/>
      <c r="D72" s="45"/>
      <c r="E72" s="46"/>
      <c r="F72" s="49"/>
      <c r="G72" s="47" t="str">
        <f t="shared" si="0"/>
        <v> </v>
      </c>
      <c r="H72" s="48">
        <f>IF(B72=0,"",(IF(ISNA(VLOOKUP(B72,League!$C$10:$C$162,1,FALSE)),"New","-")))</f>
      </c>
    </row>
    <row r="73" spans="1:8" ht="12.75">
      <c r="A73" s="44"/>
      <c r="B73" s="39"/>
      <c r="C73" s="44"/>
      <c r="D73" s="45"/>
      <c r="E73" s="46"/>
      <c r="F73" s="49"/>
      <c r="G73" s="47" t="str">
        <f t="shared" si="0"/>
        <v> </v>
      </c>
      <c r="H73" s="48">
        <f>IF(B73=0,"",(IF(ISNA(VLOOKUP(B73,League!$C$10:$C$162,1,FALSE)),"New","-")))</f>
      </c>
    </row>
    <row r="74" spans="1:8" ht="12.75">
      <c r="A74" s="44"/>
      <c r="B74" s="39"/>
      <c r="C74" s="44"/>
      <c r="D74" s="45"/>
      <c r="E74" s="46"/>
      <c r="F74" s="49"/>
      <c r="G74" s="47" t="str">
        <f t="shared" si="0"/>
        <v> </v>
      </c>
      <c r="H74" s="48">
        <f>IF(B74=0,"",(IF(ISNA(VLOOKUP(B74,League!$C$10:$C$162,1,FALSE)),"New","-")))</f>
      </c>
    </row>
    <row r="75" spans="1:8" ht="12.75">
      <c r="A75" s="44"/>
      <c r="B75" s="39"/>
      <c r="C75" s="44"/>
      <c r="D75" s="45"/>
      <c r="E75" s="46"/>
      <c r="F75" s="49"/>
      <c r="G75" s="47" t="str">
        <f aca="true" t="shared" si="1" ref="G75:G100">IF(ISBLANK(F75),IF(ISBLANK(E75)," ",E$10/E75*100),0)</f>
        <v> </v>
      </c>
      <c r="H75" s="48">
        <f>IF(B75=0,"",(IF(ISNA(VLOOKUP(B75,League!$C$10:$C$162,1,FALSE)),"New","-")))</f>
      </c>
    </row>
    <row r="76" spans="1:8" ht="12.75">
      <c r="A76" s="44"/>
      <c r="B76" s="39"/>
      <c r="C76" s="44"/>
      <c r="D76" s="45"/>
      <c r="E76" s="46"/>
      <c r="F76" s="49"/>
      <c r="G76" s="47" t="str">
        <f t="shared" si="1"/>
        <v> </v>
      </c>
      <c r="H76" s="48">
        <f>IF(B76=0,"",(IF(ISNA(VLOOKUP(B76,League!$C$10:$C$162,1,FALSE)),"New","-")))</f>
      </c>
    </row>
    <row r="77" spans="1:8" ht="12.75">
      <c r="A77" s="44"/>
      <c r="B77" s="39"/>
      <c r="C77" s="44"/>
      <c r="D77" s="45"/>
      <c r="E77" s="46"/>
      <c r="F77" s="49"/>
      <c r="G77" s="47" t="str">
        <f t="shared" si="1"/>
        <v> </v>
      </c>
      <c r="H77" s="48">
        <f>IF(B77=0,"",(IF(ISNA(VLOOKUP(B77,League!$C$10:$C$162,1,FALSE)),"New","-")))</f>
      </c>
    </row>
    <row r="78" spans="1:8" ht="12.75">
      <c r="A78" s="44"/>
      <c r="B78" s="39"/>
      <c r="C78" s="44"/>
      <c r="D78" s="45"/>
      <c r="E78" s="46"/>
      <c r="F78" s="49"/>
      <c r="G78" s="47" t="str">
        <f t="shared" si="1"/>
        <v> </v>
      </c>
      <c r="H78" s="48">
        <f>IF(B78=0,"",(IF(ISNA(VLOOKUP(B78,League!$C$10:$C$162,1,FALSE)),"New","-")))</f>
      </c>
    </row>
    <row r="79" spans="1:8" ht="12.75">
      <c r="A79" s="44"/>
      <c r="B79" s="39"/>
      <c r="C79" s="44"/>
      <c r="D79" s="45"/>
      <c r="E79" s="46"/>
      <c r="F79" s="49"/>
      <c r="G79" s="47" t="str">
        <f t="shared" si="1"/>
        <v> </v>
      </c>
      <c r="H79" s="48">
        <f>IF(B79=0,"",(IF(ISNA(VLOOKUP(B79,League!$C$10:$C$162,1,FALSE)),"New","-")))</f>
      </c>
    </row>
    <row r="80" spans="1:8" ht="12.75">
      <c r="A80" s="44"/>
      <c r="B80" s="39"/>
      <c r="C80" s="44"/>
      <c r="D80" s="45"/>
      <c r="E80" s="46"/>
      <c r="F80" s="49"/>
      <c r="G80" s="47" t="str">
        <f t="shared" si="1"/>
        <v> </v>
      </c>
      <c r="H80" s="48">
        <f>IF(B80=0,"",(IF(ISNA(VLOOKUP(B80,League!$C$10:$C$162,1,FALSE)),"New","-")))</f>
      </c>
    </row>
    <row r="81" spans="1:8" ht="12.75">
      <c r="A81" s="44"/>
      <c r="B81" s="39"/>
      <c r="C81" s="44"/>
      <c r="D81" s="45"/>
      <c r="E81" s="46"/>
      <c r="F81" s="49"/>
      <c r="G81" s="47" t="str">
        <f t="shared" si="1"/>
        <v> </v>
      </c>
      <c r="H81" s="48">
        <f>IF(B81=0,"",(IF(ISNA(VLOOKUP(B81,League!$C$10:$C$162,1,FALSE)),"New","-")))</f>
      </c>
    </row>
    <row r="82" spans="1:8" ht="12.75">
      <c r="A82" s="44"/>
      <c r="B82" s="39"/>
      <c r="C82" s="44"/>
      <c r="D82" s="45"/>
      <c r="E82" s="46"/>
      <c r="F82" s="49"/>
      <c r="G82" s="47" t="str">
        <f t="shared" si="1"/>
        <v> </v>
      </c>
      <c r="H82" s="48">
        <f>IF(B82=0,"",(IF(ISNA(VLOOKUP(B82,League!$C$10:$C$162,1,FALSE)),"New","-")))</f>
      </c>
    </row>
    <row r="83" spans="1:8" ht="12.75">
      <c r="A83" s="44"/>
      <c r="B83" s="39"/>
      <c r="C83" s="44"/>
      <c r="D83" s="45"/>
      <c r="E83" s="46"/>
      <c r="F83" s="49"/>
      <c r="G83" s="47" t="str">
        <f t="shared" si="1"/>
        <v> </v>
      </c>
      <c r="H83" s="48">
        <f>IF(B83=0,"",(IF(ISNA(VLOOKUP(B83,League!$C$10:$C$162,1,FALSE)),"New","-")))</f>
      </c>
    </row>
    <row r="84" spans="1:8" ht="12.75">
      <c r="A84" s="44"/>
      <c r="B84" s="39"/>
      <c r="C84" s="44"/>
      <c r="D84" s="45"/>
      <c r="E84" s="46"/>
      <c r="F84" s="49"/>
      <c r="G84" s="47" t="str">
        <f t="shared" si="1"/>
        <v> </v>
      </c>
      <c r="H84" s="48">
        <f>IF(B84=0,"",(IF(ISNA(VLOOKUP(B84,League!$C$10:$C$162,1,FALSE)),"New","-")))</f>
      </c>
    </row>
    <row r="85" spans="1:8" ht="12.75">
      <c r="A85" s="44"/>
      <c r="B85" s="39"/>
      <c r="C85" s="44"/>
      <c r="D85" s="45"/>
      <c r="E85" s="46"/>
      <c r="F85" s="49"/>
      <c r="G85" s="47" t="str">
        <f t="shared" si="1"/>
        <v> </v>
      </c>
      <c r="H85" s="48">
        <f>IF(B85=0,"",(IF(ISNA(VLOOKUP(B85,League!$C$10:$C$162,1,FALSE)),"New","-")))</f>
      </c>
    </row>
    <row r="86" spans="1:8" ht="12.75">
      <c r="A86" s="44"/>
      <c r="B86" s="39"/>
      <c r="C86" s="44"/>
      <c r="D86" s="45"/>
      <c r="E86" s="46"/>
      <c r="F86" s="49"/>
      <c r="G86" s="47" t="str">
        <f t="shared" si="1"/>
        <v> </v>
      </c>
      <c r="H86" s="48">
        <f>IF(B86=0,"",(IF(ISNA(VLOOKUP(B86,League!$C$10:$C$162,1,FALSE)),"New","-")))</f>
      </c>
    </row>
    <row r="87" spans="1:8" ht="12.75">
      <c r="A87" s="44"/>
      <c r="B87" s="39"/>
      <c r="C87" s="44"/>
      <c r="D87" s="45"/>
      <c r="E87" s="46"/>
      <c r="F87" s="49"/>
      <c r="G87" s="47" t="str">
        <f t="shared" si="1"/>
        <v> </v>
      </c>
      <c r="H87" s="48">
        <f>IF(B87=0,"",(IF(ISNA(VLOOKUP(B87,League!$C$10:$C$162,1,FALSE)),"New","-")))</f>
      </c>
    </row>
    <row r="88" spans="1:8" ht="12.75">
      <c r="A88" s="44"/>
      <c r="B88" s="39"/>
      <c r="C88" s="44"/>
      <c r="D88" s="45"/>
      <c r="E88" s="46"/>
      <c r="F88" s="49"/>
      <c r="G88" s="47" t="str">
        <f t="shared" si="1"/>
        <v> </v>
      </c>
      <c r="H88" s="48">
        <f>IF(B88=0,"",(IF(ISNA(VLOOKUP(B88,League!$C$10:$C$162,1,FALSE)),"New","-")))</f>
      </c>
    </row>
    <row r="89" spans="1:8" ht="12.75">
      <c r="A89" s="44"/>
      <c r="B89" s="39"/>
      <c r="C89" s="44"/>
      <c r="D89" s="45"/>
      <c r="E89" s="46"/>
      <c r="F89" s="49"/>
      <c r="G89" s="47" t="str">
        <f t="shared" si="1"/>
        <v> </v>
      </c>
      <c r="H89" s="48">
        <f>IF(B89=0,"",(IF(ISNA(VLOOKUP(B89,League!$C$10:$C$162,1,FALSE)),"New","-")))</f>
      </c>
    </row>
    <row r="90" spans="1:8" ht="12.75">
      <c r="A90" s="44"/>
      <c r="B90" s="39"/>
      <c r="C90" s="44"/>
      <c r="D90" s="45"/>
      <c r="E90" s="46"/>
      <c r="F90" s="49"/>
      <c r="G90" s="47" t="str">
        <f t="shared" si="1"/>
        <v> </v>
      </c>
      <c r="H90" s="48">
        <f>IF(B90=0,"",(IF(ISNA(VLOOKUP(B90,League!$C$10:$C$162,1,FALSE)),"New","-")))</f>
      </c>
    </row>
    <row r="91" spans="1:8" ht="12.75">
      <c r="A91" s="44"/>
      <c r="B91" s="39"/>
      <c r="C91" s="44"/>
      <c r="D91" s="45"/>
      <c r="E91" s="46"/>
      <c r="F91" s="49"/>
      <c r="G91" s="47" t="str">
        <f t="shared" si="1"/>
        <v> </v>
      </c>
      <c r="H91" s="48">
        <f>IF(B91=0,"",(IF(ISNA(VLOOKUP(B91,League!$C$10:$C$162,1,FALSE)),"New","-")))</f>
      </c>
    </row>
    <row r="92" spans="1:8" ht="12.75">
      <c r="A92" s="44"/>
      <c r="B92" s="39"/>
      <c r="C92" s="44"/>
      <c r="D92" s="45"/>
      <c r="E92" s="46"/>
      <c r="F92" s="49"/>
      <c r="G92" s="47" t="str">
        <f t="shared" si="1"/>
        <v> </v>
      </c>
      <c r="H92" s="48">
        <f>IF(B92=0,"",(IF(ISNA(VLOOKUP(B92,League!$C$10:$C$162,1,FALSE)),"New","-")))</f>
      </c>
    </row>
    <row r="93" spans="1:8" ht="12.75">
      <c r="A93" s="44"/>
      <c r="B93" s="39"/>
      <c r="C93" s="44"/>
      <c r="D93" s="45"/>
      <c r="E93" s="46"/>
      <c r="F93" s="49"/>
      <c r="G93" s="47" t="str">
        <f t="shared" si="1"/>
        <v> </v>
      </c>
      <c r="H93" s="48">
        <f>IF(B93=0,"",(IF(ISNA(VLOOKUP(B93,League!$C$10:$C$162,1,FALSE)),"New","-")))</f>
      </c>
    </row>
    <row r="94" spans="1:8" ht="12.75">
      <c r="A94" s="44"/>
      <c r="B94" s="39"/>
      <c r="C94" s="44"/>
      <c r="D94" s="45"/>
      <c r="E94" s="46"/>
      <c r="F94" s="49"/>
      <c r="G94" s="47" t="str">
        <f t="shared" si="1"/>
        <v> </v>
      </c>
      <c r="H94" s="48">
        <f>IF(B94=0,"",(IF(ISNA(VLOOKUP(B94,League!$C$10:$C$162,1,FALSE)),"New","-")))</f>
      </c>
    </row>
    <row r="95" spans="1:8" ht="12.75">
      <c r="A95" s="44"/>
      <c r="B95" s="39"/>
      <c r="C95" s="44"/>
      <c r="D95" s="45"/>
      <c r="E95" s="46"/>
      <c r="F95" s="49"/>
      <c r="G95" s="47" t="str">
        <f t="shared" si="1"/>
        <v> </v>
      </c>
      <c r="H95" s="48">
        <f>IF(B95=0,"",(IF(ISNA(VLOOKUP(B95,League!$C$10:$C$162,1,FALSE)),"New","-")))</f>
      </c>
    </row>
    <row r="96" spans="1:8" ht="12.75">
      <c r="A96" s="44"/>
      <c r="B96" s="39"/>
      <c r="C96" s="44"/>
      <c r="D96" s="45"/>
      <c r="E96" s="46"/>
      <c r="F96" s="49"/>
      <c r="G96" s="47" t="str">
        <f t="shared" si="1"/>
        <v> </v>
      </c>
      <c r="H96" s="48">
        <f>IF(B96=0,"",(IF(ISNA(VLOOKUP(B96,League!$C$10:$C$162,1,FALSE)),"New","-")))</f>
      </c>
    </row>
    <row r="97" spans="1:8" ht="12.75">
      <c r="A97" s="44"/>
      <c r="B97" s="39"/>
      <c r="C97" s="44"/>
      <c r="D97" s="45"/>
      <c r="E97" s="46"/>
      <c r="F97" s="49"/>
      <c r="G97" s="47" t="str">
        <f t="shared" si="1"/>
        <v> </v>
      </c>
      <c r="H97" s="48">
        <f>IF(B97=0,"",(IF(ISNA(VLOOKUP(B97,League!$C$10:$C$162,1,FALSE)),"New","-")))</f>
      </c>
    </row>
    <row r="98" spans="1:8" ht="12.75">
      <c r="A98" s="44"/>
      <c r="B98" s="39"/>
      <c r="C98" s="44"/>
      <c r="D98" s="45"/>
      <c r="E98" s="46"/>
      <c r="F98" s="49"/>
      <c r="G98" s="47" t="str">
        <f t="shared" si="1"/>
        <v> </v>
      </c>
      <c r="H98" s="48">
        <f>IF(B98=0,"",(IF(ISNA(VLOOKUP(B98,League!$C$10:$C$162,1,FALSE)),"New","-")))</f>
      </c>
    </row>
    <row r="99" spans="1:8" ht="12.75">
      <c r="A99" s="44"/>
      <c r="B99" s="39"/>
      <c r="C99" s="44"/>
      <c r="D99" s="45"/>
      <c r="E99" s="46"/>
      <c r="F99" s="49"/>
      <c r="G99" s="47" t="str">
        <f t="shared" si="1"/>
        <v> </v>
      </c>
      <c r="H99" s="48">
        <f>IF(B99=0,"",(IF(ISNA(VLOOKUP(B99,League!$C$10:$C$162,1,FALSE)),"New","-")))</f>
      </c>
    </row>
    <row r="100" spans="1:8" ht="12.75">
      <c r="A100" s="44"/>
      <c r="B100" s="39"/>
      <c r="C100" s="44"/>
      <c r="D100" s="45"/>
      <c r="E100" s="46"/>
      <c r="F100" s="49"/>
      <c r="G100" s="47" t="str">
        <f t="shared" si="1"/>
        <v> </v>
      </c>
      <c r="H100" s="48">
        <f>IF(B100=0,"",(IF(ISNA(VLOOKUP(B100,League!$C$10:$C$162,1,FALSE)),"New","-")))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22">
      <selection activeCell="B28" sqref="B28"/>
    </sheetView>
  </sheetViews>
  <sheetFormatPr defaultColWidth="9.140625" defaultRowHeight="12.75"/>
  <cols>
    <col min="1" max="1" width="9.57421875" style="38" customWidth="1"/>
    <col min="2" max="2" width="27.57421875" style="38" customWidth="1"/>
    <col min="3" max="4" width="9.140625" style="38" customWidth="1"/>
    <col min="5" max="5" width="12.28125" style="38" customWidth="1"/>
    <col min="6" max="7" width="9.140625" style="38" customWidth="1"/>
    <col min="8" max="8" width="6.28125" style="38" customWidth="1"/>
    <col min="9" max="16384" width="9.140625" style="38" customWidth="1"/>
  </cols>
  <sheetData>
    <row r="1" spans="1:8" ht="42.75" customHeight="1">
      <c r="A1" s="93" t="str">
        <f>Title!A1</f>
        <v>Kent Orienteering League 2008/9 - Middle Distance Competition           Light Green</v>
      </c>
      <c r="B1" s="93"/>
      <c r="C1" s="93"/>
      <c r="D1" s="93"/>
      <c r="E1" s="93"/>
      <c r="F1" s="93"/>
      <c r="G1" s="93"/>
      <c r="H1" s="93"/>
    </row>
    <row r="3" spans="1:2" ht="12.75">
      <c r="A3" s="5"/>
      <c r="B3" s="6" t="s">
        <v>31</v>
      </c>
    </row>
    <row r="4" spans="1:2" ht="12.75">
      <c r="A4" s="39" t="s">
        <v>40</v>
      </c>
      <c r="B4" s="61">
        <v>39893</v>
      </c>
    </row>
    <row r="5" spans="1:2" ht="12.75">
      <c r="A5" s="39" t="s">
        <v>5</v>
      </c>
      <c r="B5" s="23" t="s">
        <v>227</v>
      </c>
    </row>
    <row r="6" spans="1:2" ht="12.75">
      <c r="A6" s="39" t="s">
        <v>7</v>
      </c>
      <c r="B6" s="23" t="s">
        <v>228</v>
      </c>
    </row>
    <row r="7" spans="1:8" ht="12.75">
      <c r="A7" s="39" t="s">
        <v>6</v>
      </c>
      <c r="B7" s="23" t="s">
        <v>122</v>
      </c>
      <c r="E7" s="38" t="s">
        <v>39</v>
      </c>
      <c r="G7" s="2">
        <v>100</v>
      </c>
      <c r="H7" s="40" t="str">
        <f>IF(B7=0,"",(IF(ISNA(VLOOKUP(B7,League!$C$10:$C$162,1,FALSE)),"New","-")))</f>
        <v>-</v>
      </c>
    </row>
    <row r="9" spans="1:8" ht="13.5" thickBot="1">
      <c r="A9" s="4"/>
      <c r="B9" s="4" t="s">
        <v>0</v>
      </c>
      <c r="C9" s="10" t="s">
        <v>1</v>
      </c>
      <c r="D9" s="10" t="s">
        <v>2</v>
      </c>
      <c r="E9" s="10" t="s">
        <v>3</v>
      </c>
      <c r="F9" s="10" t="s">
        <v>37</v>
      </c>
      <c r="G9" s="10" t="s">
        <v>36</v>
      </c>
      <c r="H9" s="10" t="s">
        <v>38</v>
      </c>
    </row>
    <row r="10" spans="1:8" ht="13.5" thickTop="1">
      <c r="A10" s="41">
        <v>1</v>
      </c>
      <c r="B10" s="28" t="s">
        <v>62</v>
      </c>
      <c r="C10" s="27" t="s">
        <v>63</v>
      </c>
      <c r="D10" s="29" t="s">
        <v>61</v>
      </c>
      <c r="E10" s="30">
        <v>0.01556712962962963</v>
      </c>
      <c r="F10" s="31"/>
      <c r="G10" s="42">
        <f>IF(ISBLANK(F10),IF(ISBLANK(E10)," ",E$10/E10*100),0)</f>
        <v>100</v>
      </c>
      <c r="H10" s="43" t="str">
        <f>IF(B10=0,"",(IF(ISNA(VLOOKUP(B10,League!$C$10:$C$162,1,FALSE)),"New","-")))</f>
        <v>-</v>
      </c>
    </row>
    <row r="11" spans="1:8" ht="12.75">
      <c r="A11" s="44">
        <v>2</v>
      </c>
      <c r="B11" s="32" t="s">
        <v>201</v>
      </c>
      <c r="C11" s="24" t="s">
        <v>83</v>
      </c>
      <c r="D11" s="33" t="s">
        <v>61</v>
      </c>
      <c r="E11" s="34">
        <v>0.017858796296296296</v>
      </c>
      <c r="F11" s="35"/>
      <c r="G11" s="47">
        <f aca="true" t="shared" si="0" ref="G11:G74">IF(ISBLANK(F11),IF(ISBLANK(E11)," ",E$10/E11*100),0)</f>
        <v>87.16785482825665</v>
      </c>
      <c r="H11" s="48" t="str">
        <f>IF(B11=0,"",(IF(ISNA(VLOOKUP(B11,League!$C$10:$C$162,1,FALSE)),"New","-")))</f>
        <v>-</v>
      </c>
    </row>
    <row r="12" spans="1:8" ht="12.75">
      <c r="A12" s="44">
        <v>3</v>
      </c>
      <c r="B12" s="32" t="s">
        <v>168</v>
      </c>
      <c r="C12" s="24" t="s">
        <v>85</v>
      </c>
      <c r="D12" s="33" t="s">
        <v>61</v>
      </c>
      <c r="E12" s="34">
        <v>0.01849537037037037</v>
      </c>
      <c r="F12" s="35"/>
      <c r="G12" s="47">
        <f t="shared" si="0"/>
        <v>84.16770963704631</v>
      </c>
      <c r="H12" s="48" t="str">
        <f>IF(B12=0,"",(IF(ISNA(VLOOKUP(B12,League!$C$10:$C$162,1,FALSE)),"New","-")))</f>
        <v>-</v>
      </c>
    </row>
    <row r="13" spans="1:8" ht="12.75">
      <c r="A13" s="44">
        <v>4</v>
      </c>
      <c r="B13" s="32" t="s">
        <v>88</v>
      </c>
      <c r="C13" s="24" t="s">
        <v>89</v>
      </c>
      <c r="D13" s="33" t="s">
        <v>66</v>
      </c>
      <c r="E13" s="34">
        <v>0.02065972222222222</v>
      </c>
      <c r="F13" s="35"/>
      <c r="G13" s="47">
        <f t="shared" si="0"/>
        <v>75.35014005602243</v>
      </c>
      <c r="H13" s="48" t="str">
        <f>IF(B13=0,"",(IF(ISNA(VLOOKUP(B13,League!$C$10:$C$162,1,FALSE)),"New","-")))</f>
        <v>-</v>
      </c>
    </row>
    <row r="14" spans="1:8" ht="12.75">
      <c r="A14" s="44">
        <v>5</v>
      </c>
      <c r="B14" s="32" t="s">
        <v>117</v>
      </c>
      <c r="C14" s="24" t="s">
        <v>118</v>
      </c>
      <c r="D14" s="33" t="s">
        <v>61</v>
      </c>
      <c r="E14" s="34">
        <v>0.021203703703703707</v>
      </c>
      <c r="F14" s="35"/>
      <c r="G14" s="47">
        <f t="shared" si="0"/>
        <v>73.41703056768559</v>
      </c>
      <c r="H14" s="48" t="str">
        <f>IF(B14=0,"",(IF(ISNA(VLOOKUP(B14,League!$C$10:$C$162,1,FALSE)),"New","-")))</f>
        <v>-</v>
      </c>
    </row>
    <row r="15" spans="1:8" ht="12.75">
      <c r="A15" s="44">
        <v>6</v>
      </c>
      <c r="B15" s="32" t="s">
        <v>161</v>
      </c>
      <c r="C15" s="24" t="s">
        <v>109</v>
      </c>
      <c r="D15" s="33" t="s">
        <v>66</v>
      </c>
      <c r="E15" s="34">
        <v>0.02125</v>
      </c>
      <c r="F15" s="35"/>
      <c r="G15" s="47">
        <f t="shared" si="0"/>
        <v>73.25708061002179</v>
      </c>
      <c r="H15" s="48" t="str">
        <f>IF(B15=0,"",(IF(ISNA(VLOOKUP(B15,League!$C$10:$C$162,1,FALSE)),"New","-")))</f>
        <v>-</v>
      </c>
    </row>
    <row r="16" spans="1:8" ht="12.75">
      <c r="A16" s="44">
        <v>7</v>
      </c>
      <c r="B16" s="32" t="s">
        <v>67</v>
      </c>
      <c r="C16" s="24" t="s">
        <v>68</v>
      </c>
      <c r="D16" s="33" t="s">
        <v>66</v>
      </c>
      <c r="E16" s="34">
        <v>0.021851851851851848</v>
      </c>
      <c r="F16" s="35"/>
      <c r="G16" s="47">
        <f t="shared" si="0"/>
        <v>71.23940677966102</v>
      </c>
      <c r="H16" s="48" t="str">
        <f>IF(B16=0,"",(IF(ISNA(VLOOKUP(B16,League!$C$10:$C$162,1,FALSE)),"New","-")))</f>
        <v>-</v>
      </c>
    </row>
    <row r="17" spans="1:8" ht="12.75">
      <c r="A17" s="44">
        <v>8</v>
      </c>
      <c r="B17" s="32" t="s">
        <v>110</v>
      </c>
      <c r="C17" s="24" t="s">
        <v>95</v>
      </c>
      <c r="D17" s="33" t="s">
        <v>66</v>
      </c>
      <c r="E17" s="34">
        <v>0.024814814814814817</v>
      </c>
      <c r="F17" s="36"/>
      <c r="G17" s="47">
        <f t="shared" si="0"/>
        <v>62.73320895522387</v>
      </c>
      <c r="H17" s="48" t="str">
        <f>IF(B17=0,"",(IF(ISNA(VLOOKUP(B17,League!$C$10:$C$162,1,FALSE)),"New","-")))</f>
        <v>-</v>
      </c>
    </row>
    <row r="18" spans="1:8" ht="12.75">
      <c r="A18" s="44">
        <v>9</v>
      </c>
      <c r="B18" s="32" t="s">
        <v>229</v>
      </c>
      <c r="C18" s="24" t="s">
        <v>121</v>
      </c>
      <c r="D18" s="33" t="s">
        <v>72</v>
      </c>
      <c r="E18" s="34">
        <v>0.02515046296296296</v>
      </c>
      <c r="F18" s="36"/>
      <c r="G18" s="47">
        <f t="shared" si="0"/>
        <v>61.89599631845376</v>
      </c>
      <c r="H18" s="48" t="str">
        <f>IF(B18=0,"",(IF(ISNA(VLOOKUP(B18,League!$C$10:$C$162,1,FALSE)),"New","-")))</f>
        <v>-</v>
      </c>
    </row>
    <row r="19" spans="1:8" ht="12.75">
      <c r="A19" s="44">
        <v>10</v>
      </c>
      <c r="B19" s="32" t="s">
        <v>145</v>
      </c>
      <c r="C19" s="24" t="s">
        <v>132</v>
      </c>
      <c r="D19" s="33" t="s">
        <v>61</v>
      </c>
      <c r="E19" s="34">
        <v>0.02516203703703704</v>
      </c>
      <c r="F19" s="36"/>
      <c r="G19" s="47">
        <f t="shared" si="0"/>
        <v>61.867525298988035</v>
      </c>
      <c r="H19" s="48" t="str">
        <f>IF(B19=0,"",(IF(ISNA(VLOOKUP(B19,League!$C$10:$C$162,1,FALSE)),"New","-")))</f>
        <v>-</v>
      </c>
    </row>
    <row r="20" spans="1:8" ht="12.75">
      <c r="A20" s="44">
        <v>11</v>
      </c>
      <c r="B20" s="32" t="s">
        <v>182</v>
      </c>
      <c r="C20" s="24" t="s">
        <v>95</v>
      </c>
      <c r="D20" s="33" t="s">
        <v>61</v>
      </c>
      <c r="E20" s="34">
        <v>0.027546296296296294</v>
      </c>
      <c r="F20" s="36"/>
      <c r="G20" s="47">
        <f t="shared" si="0"/>
        <v>56.512605042016816</v>
      </c>
      <c r="H20" s="48" t="str">
        <f>IF(B20=0,"",(IF(ISNA(VLOOKUP(B20,League!$C$10:$C$162,1,FALSE)),"New","-")))</f>
        <v>-</v>
      </c>
    </row>
    <row r="21" spans="1:8" ht="12.75">
      <c r="A21" s="44">
        <v>12</v>
      </c>
      <c r="B21" s="32" t="s">
        <v>119</v>
      </c>
      <c r="C21" s="24" t="s">
        <v>109</v>
      </c>
      <c r="D21" s="33" t="s">
        <v>61</v>
      </c>
      <c r="E21" s="34">
        <v>0.028067129629629626</v>
      </c>
      <c r="F21" s="36"/>
      <c r="G21" s="47">
        <f t="shared" si="0"/>
        <v>55.46391752577321</v>
      </c>
      <c r="H21" s="48" t="str">
        <f>IF(B21=0,"",(IF(ISNA(VLOOKUP(B21,League!$C$10:$C$162,1,FALSE)),"New","-")))</f>
        <v>-</v>
      </c>
    </row>
    <row r="22" spans="1:8" ht="12.75">
      <c r="A22" s="44">
        <v>13</v>
      </c>
      <c r="B22" s="32" t="s">
        <v>120</v>
      </c>
      <c r="C22" s="24" t="s">
        <v>121</v>
      </c>
      <c r="D22" s="33" t="s">
        <v>61</v>
      </c>
      <c r="E22" s="34">
        <v>0.028645833333333332</v>
      </c>
      <c r="F22" s="36"/>
      <c r="G22" s="47">
        <f t="shared" si="0"/>
        <v>54.343434343434346</v>
      </c>
      <c r="H22" s="48" t="str">
        <f>IF(B22=0,"",(IF(ISNA(VLOOKUP(B22,League!$C$10:$C$162,1,FALSE)),"New","-")))</f>
        <v>-</v>
      </c>
    </row>
    <row r="23" spans="1:8" ht="12.75">
      <c r="A23" s="44">
        <v>14</v>
      </c>
      <c r="B23" s="32" t="s">
        <v>71</v>
      </c>
      <c r="C23" s="24" t="s">
        <v>68</v>
      </c>
      <c r="D23" s="33" t="s">
        <v>66</v>
      </c>
      <c r="E23" s="34">
        <v>0.02929398148148148</v>
      </c>
      <c r="F23" s="36"/>
      <c r="G23" s="47">
        <f t="shared" si="0"/>
        <v>53.14105096799685</v>
      </c>
      <c r="H23" s="48" t="str">
        <f>IF(B23=0,"",(IF(ISNA(VLOOKUP(B23,League!$C$10:$C$162,1,FALSE)),"New","-")))</f>
        <v>-</v>
      </c>
    </row>
    <row r="24" spans="1:8" ht="12.75">
      <c r="A24" s="44">
        <v>15</v>
      </c>
      <c r="B24" s="32" t="s">
        <v>230</v>
      </c>
      <c r="C24" s="24" t="s">
        <v>63</v>
      </c>
      <c r="D24" s="33" t="s">
        <v>72</v>
      </c>
      <c r="E24" s="34">
        <v>0.030000000000000002</v>
      </c>
      <c r="F24" s="36"/>
      <c r="G24" s="47">
        <f t="shared" si="0"/>
        <v>51.89043209876543</v>
      </c>
      <c r="H24" s="48" t="str">
        <f>IF(B24=0,"",(IF(ISNA(VLOOKUP(B24,League!$C$10:$C$162,1,FALSE)),"New","-")))</f>
        <v>-</v>
      </c>
    </row>
    <row r="25" spans="1:8" ht="12.75">
      <c r="A25" s="44">
        <v>16</v>
      </c>
      <c r="B25" s="32" t="s">
        <v>98</v>
      </c>
      <c r="C25" s="24" t="s">
        <v>85</v>
      </c>
      <c r="D25" s="33" t="s">
        <v>61</v>
      </c>
      <c r="E25" s="34">
        <v>0.03009259259259259</v>
      </c>
      <c r="F25" s="36"/>
      <c r="G25" s="47">
        <f t="shared" si="0"/>
        <v>51.73076923076923</v>
      </c>
      <c r="H25" s="48" t="str">
        <f>IF(B25=0,"",(IF(ISNA(VLOOKUP(B25,League!$C$10:$C$162,1,FALSE)),"New","-")))</f>
        <v>-</v>
      </c>
    </row>
    <row r="26" spans="1:8" ht="12.75">
      <c r="A26" s="44">
        <v>17</v>
      </c>
      <c r="B26" s="32" t="s">
        <v>231</v>
      </c>
      <c r="C26" s="24" t="s">
        <v>60</v>
      </c>
      <c r="D26" s="33" t="s">
        <v>72</v>
      </c>
      <c r="E26" s="34">
        <v>0.030104166666666668</v>
      </c>
      <c r="F26" s="36"/>
      <c r="G26" s="47">
        <f t="shared" si="0"/>
        <v>51.71088043060361</v>
      </c>
      <c r="H26" s="48" t="str">
        <f>IF(B26=0,"",(IF(ISNA(VLOOKUP(B26,League!$C$10:$C$162,1,FALSE)),"New","-")))</f>
        <v>New</v>
      </c>
    </row>
    <row r="27" spans="1:8" ht="12.75">
      <c r="A27" s="44">
        <v>18</v>
      </c>
      <c r="B27" s="32" t="s">
        <v>232</v>
      </c>
      <c r="C27" s="24" t="s">
        <v>226</v>
      </c>
      <c r="D27" s="33" t="s">
        <v>61</v>
      </c>
      <c r="E27" s="34">
        <v>0.03068287037037037</v>
      </c>
      <c r="F27" s="36"/>
      <c r="G27" s="47">
        <f t="shared" si="0"/>
        <v>50.73557148245945</v>
      </c>
      <c r="H27" s="48" t="str">
        <f>IF(B27=0,"",(IF(ISNA(VLOOKUP(B27,League!$C$10:$C$162,1,FALSE)),"New","-")))</f>
        <v>New</v>
      </c>
    </row>
    <row r="28" spans="1:8" ht="12.75">
      <c r="A28" s="44">
        <v>19</v>
      </c>
      <c r="B28" s="32" t="s">
        <v>220</v>
      </c>
      <c r="C28" s="24" t="s">
        <v>149</v>
      </c>
      <c r="D28" s="33" t="s">
        <v>72</v>
      </c>
      <c r="E28" s="34">
        <v>0.03149305555555556</v>
      </c>
      <c r="F28" s="37"/>
      <c r="G28" s="47">
        <f t="shared" si="0"/>
        <v>49.430356486585815</v>
      </c>
      <c r="H28" s="48" t="str">
        <f>IF(B28=0,"",(IF(ISNA(VLOOKUP(B28,League!$C$10:$C$162,1,FALSE)),"New","-")))</f>
        <v>-</v>
      </c>
    </row>
    <row r="29" spans="1:8" ht="12.75">
      <c r="A29" s="44">
        <v>20</v>
      </c>
      <c r="B29" s="32" t="s">
        <v>233</v>
      </c>
      <c r="C29" s="24" t="s">
        <v>118</v>
      </c>
      <c r="D29" s="33" t="s">
        <v>72</v>
      </c>
      <c r="E29" s="34">
        <v>0.03288194444444444</v>
      </c>
      <c r="F29" s="36"/>
      <c r="G29" s="47">
        <f t="shared" si="0"/>
        <v>47.34248504047871</v>
      </c>
      <c r="H29" s="48" t="str">
        <f>IF(B29=0,"",(IF(ISNA(VLOOKUP(B29,League!$C$10:$C$162,1,FALSE)),"New","-")))</f>
        <v>New</v>
      </c>
    </row>
    <row r="30" spans="1:8" ht="12.75">
      <c r="A30" s="44">
        <v>21</v>
      </c>
      <c r="B30" s="23" t="s">
        <v>97</v>
      </c>
      <c r="C30" s="24" t="s">
        <v>65</v>
      </c>
      <c r="D30" s="33" t="s">
        <v>61</v>
      </c>
      <c r="E30" s="34">
        <v>0.03418981481481482</v>
      </c>
      <c r="F30" s="36"/>
      <c r="G30" s="47">
        <f t="shared" si="0"/>
        <v>45.5314827352742</v>
      </c>
      <c r="H30" s="48" t="str">
        <f>IF(B30=0,"",(IF(ISNA(VLOOKUP(B30,League!$C$10:$C$162,1,FALSE)),"New","-")))</f>
        <v>-</v>
      </c>
    </row>
    <row r="31" spans="1:8" ht="12.75">
      <c r="A31" s="44">
        <v>22</v>
      </c>
      <c r="B31" s="23" t="s">
        <v>84</v>
      </c>
      <c r="C31" s="24" t="s">
        <v>85</v>
      </c>
      <c r="D31" s="33" t="s">
        <v>61</v>
      </c>
      <c r="E31" s="34">
        <v>0.0356712962962963</v>
      </c>
      <c r="F31" s="36"/>
      <c r="G31" s="47">
        <f t="shared" si="0"/>
        <v>43.6404931862427</v>
      </c>
      <c r="H31" s="48" t="str">
        <f>IF(B31=0,"",(IF(ISNA(VLOOKUP(B31,League!$C$10:$C$162,1,FALSE)),"New","-")))</f>
        <v>-</v>
      </c>
    </row>
    <row r="32" spans="1:8" ht="12.75">
      <c r="A32" s="44">
        <v>23</v>
      </c>
      <c r="B32" s="23" t="s">
        <v>234</v>
      </c>
      <c r="C32" s="24" t="s">
        <v>235</v>
      </c>
      <c r="D32" s="33" t="s">
        <v>61</v>
      </c>
      <c r="E32" s="34">
        <v>0.04263888888888889</v>
      </c>
      <c r="F32" s="36"/>
      <c r="G32" s="47">
        <f t="shared" si="0"/>
        <v>36.50922909880565</v>
      </c>
      <c r="H32" s="48" t="str">
        <f>IF(B32=0,"",(IF(ISNA(VLOOKUP(B32,League!$C$10:$C$162,1,FALSE)),"New","-")))</f>
        <v>New</v>
      </c>
    </row>
    <row r="33" spans="1:8" ht="12.75">
      <c r="A33" s="44">
        <v>24</v>
      </c>
      <c r="B33" s="23" t="s">
        <v>236</v>
      </c>
      <c r="C33" s="24" t="s">
        <v>212</v>
      </c>
      <c r="D33" s="33" t="s">
        <v>72</v>
      </c>
      <c r="E33" s="34">
        <v>0.07607638888888889</v>
      </c>
      <c r="F33" s="36"/>
      <c r="G33" s="47">
        <f t="shared" si="0"/>
        <v>20.46249809828085</v>
      </c>
      <c r="H33" s="48" t="str">
        <f>IF(B33=0,"",(IF(ISNA(VLOOKUP(B33,League!$C$10:$C$162,1,FALSE)),"New","-")))</f>
        <v>New</v>
      </c>
    </row>
    <row r="34" spans="1:8" ht="12.75">
      <c r="A34" s="44">
        <v>25</v>
      </c>
      <c r="B34" s="23"/>
      <c r="C34" s="24"/>
      <c r="D34" s="33"/>
      <c r="E34" s="34"/>
      <c r="F34" s="36"/>
      <c r="G34" s="47" t="str">
        <f t="shared" si="0"/>
        <v> </v>
      </c>
      <c r="H34" s="48">
        <f>IF(B34=0,"",(IF(ISNA(VLOOKUP(B34,League!$C$10:$C$162,1,FALSE)),"New","-")))</f>
      </c>
    </row>
    <row r="35" spans="1:8" ht="12.75">
      <c r="A35" s="44">
        <v>26</v>
      </c>
      <c r="B35" s="23"/>
      <c r="C35" s="24"/>
      <c r="D35" s="33"/>
      <c r="E35" s="34"/>
      <c r="F35" s="36"/>
      <c r="G35" s="47" t="str">
        <f t="shared" si="0"/>
        <v> </v>
      </c>
      <c r="H35" s="48">
        <f>IF(B35=0,"",(IF(ISNA(VLOOKUP(B35,League!$C$10:$C$162,1,FALSE)),"New","-")))</f>
      </c>
    </row>
    <row r="36" spans="1:8" ht="12.75">
      <c r="A36" s="44">
        <v>27</v>
      </c>
      <c r="B36" s="23"/>
      <c r="C36" s="24"/>
      <c r="D36" s="33"/>
      <c r="E36" s="34"/>
      <c r="F36" s="36"/>
      <c r="G36" s="47" t="str">
        <f t="shared" si="0"/>
        <v> </v>
      </c>
      <c r="H36" s="48">
        <f>IF(B36=0,"",(IF(ISNA(VLOOKUP(B36,League!$C$10:$C$162,1,FALSE)),"New","-")))</f>
      </c>
    </row>
    <row r="37" spans="1:8" ht="12.75">
      <c r="A37" s="44">
        <v>28</v>
      </c>
      <c r="B37" s="23"/>
      <c r="C37" s="24"/>
      <c r="D37" s="33"/>
      <c r="E37" s="34"/>
      <c r="F37" s="36"/>
      <c r="G37" s="47" t="str">
        <f t="shared" si="0"/>
        <v> </v>
      </c>
      <c r="H37" s="48">
        <f>IF(B37=0,"",(IF(ISNA(VLOOKUP(B37,League!$C$10:$C$162,1,FALSE)),"New","-")))</f>
      </c>
    </row>
    <row r="38" spans="1:8" ht="12.75">
      <c r="A38" s="44">
        <v>29</v>
      </c>
      <c r="B38" s="23"/>
      <c r="C38" s="24"/>
      <c r="D38" s="33"/>
      <c r="E38" s="34"/>
      <c r="F38" s="36"/>
      <c r="G38" s="47" t="str">
        <f t="shared" si="0"/>
        <v> </v>
      </c>
      <c r="H38" s="48">
        <f>IF(B38=0,"",(IF(ISNA(VLOOKUP(B38,League!$C$10:$C$162,1,FALSE)),"New","-")))</f>
      </c>
    </row>
    <row r="39" spans="1:8" ht="12.75">
      <c r="A39" s="44">
        <v>30</v>
      </c>
      <c r="B39" s="23"/>
      <c r="C39" s="24"/>
      <c r="D39" s="33"/>
      <c r="E39" s="34"/>
      <c r="F39" s="36"/>
      <c r="G39" s="47" t="str">
        <f t="shared" si="0"/>
        <v> </v>
      </c>
      <c r="H39" s="48">
        <f>IF(B39=0,"",(IF(ISNA(VLOOKUP(B39,League!$C$10:$C$162,1,FALSE)),"New","-")))</f>
      </c>
    </row>
    <row r="40" spans="1:8" ht="12.75">
      <c r="A40" s="44">
        <v>31</v>
      </c>
      <c r="B40" s="23"/>
      <c r="C40" s="24"/>
      <c r="D40" s="33"/>
      <c r="E40" s="34"/>
      <c r="F40" s="36"/>
      <c r="G40" s="47" t="str">
        <f t="shared" si="0"/>
        <v> </v>
      </c>
      <c r="H40" s="48">
        <f>IF(B40=0,"",(IF(ISNA(VLOOKUP(B40,League!$C$10:$C$162,1,FALSE)),"New","-")))</f>
      </c>
    </row>
    <row r="41" spans="1:8" ht="12.75">
      <c r="A41" s="44">
        <v>32</v>
      </c>
      <c r="B41" s="23"/>
      <c r="C41" s="24"/>
      <c r="D41" s="33"/>
      <c r="E41" s="34"/>
      <c r="F41" s="36"/>
      <c r="G41" s="47" t="str">
        <f t="shared" si="0"/>
        <v> </v>
      </c>
      <c r="H41" s="48">
        <f>IF(B41=0,"",(IF(ISNA(VLOOKUP(B41,League!$C$10:$C$162,1,FALSE)),"New","-")))</f>
      </c>
    </row>
    <row r="42" spans="1:8" ht="12.75">
      <c r="A42" s="44">
        <v>33</v>
      </c>
      <c r="B42" s="23"/>
      <c r="C42" s="24"/>
      <c r="D42" s="33"/>
      <c r="E42" s="34"/>
      <c r="F42" s="36"/>
      <c r="G42" s="47" t="str">
        <f t="shared" si="0"/>
        <v> </v>
      </c>
      <c r="H42" s="48">
        <f>IF(B42=0,"",(IF(ISNA(VLOOKUP(B42,League!$C$10:$C$162,1,FALSE)),"New","-")))</f>
      </c>
    </row>
    <row r="43" spans="1:8" ht="12.75">
      <c r="A43" s="44">
        <v>34</v>
      </c>
      <c r="B43" s="23"/>
      <c r="C43" s="24"/>
      <c r="D43" s="33"/>
      <c r="E43" s="34"/>
      <c r="F43" s="36"/>
      <c r="G43" s="47" t="str">
        <f t="shared" si="0"/>
        <v> </v>
      </c>
      <c r="H43" s="48">
        <f>IF(B43=0,"",(IF(ISNA(VLOOKUP(B43,League!$C$10:$C$162,1,FALSE)),"New","-")))</f>
      </c>
    </row>
    <row r="44" spans="1:8" ht="12.75">
      <c r="A44" s="44">
        <v>35</v>
      </c>
      <c r="B44" s="23"/>
      <c r="C44" s="24"/>
      <c r="D44" s="33"/>
      <c r="E44" s="34"/>
      <c r="F44" s="36"/>
      <c r="G44" s="47" t="str">
        <f t="shared" si="0"/>
        <v> </v>
      </c>
      <c r="H44" s="48">
        <f>IF(B44=0,"",(IF(ISNA(VLOOKUP(B44,League!$C$10:$C$162,1,FALSE)),"New","-")))</f>
      </c>
    </row>
    <row r="45" spans="1:8" ht="12.75">
      <c r="A45" s="44">
        <v>36</v>
      </c>
      <c r="B45" s="23"/>
      <c r="C45" s="24"/>
      <c r="D45" s="33"/>
      <c r="E45" s="34"/>
      <c r="F45" s="36"/>
      <c r="G45" s="47" t="str">
        <f t="shared" si="0"/>
        <v> </v>
      </c>
      <c r="H45" s="48">
        <f>IF(B45=0,"",(IF(ISNA(VLOOKUP(B45,League!$C$10:$C$162,1,FALSE)),"New","-")))</f>
      </c>
    </row>
    <row r="46" spans="1:8" ht="12.75">
      <c r="A46" s="44">
        <v>37</v>
      </c>
      <c r="B46" s="23"/>
      <c r="C46" s="24"/>
      <c r="D46" s="33"/>
      <c r="E46" s="34"/>
      <c r="F46" s="36"/>
      <c r="G46" s="47" t="str">
        <f t="shared" si="0"/>
        <v> </v>
      </c>
      <c r="H46" s="48">
        <f>IF(B46=0,"",(IF(ISNA(VLOOKUP(B46,League!$C$10:$C$162,1,FALSE)),"New","-")))</f>
      </c>
    </row>
    <row r="47" spans="1:8" ht="12.75">
      <c r="A47" s="44">
        <v>38</v>
      </c>
      <c r="B47" s="23"/>
      <c r="C47" s="24"/>
      <c r="D47" s="33"/>
      <c r="E47" s="34"/>
      <c r="F47" s="36"/>
      <c r="G47" s="47" t="str">
        <f t="shared" si="0"/>
        <v> </v>
      </c>
      <c r="H47" s="48">
        <f>IF(B47=0,"",(IF(ISNA(VLOOKUP(B47,League!$C$10:$C$162,1,FALSE)),"New","-")))</f>
      </c>
    </row>
    <row r="48" spans="1:8" ht="12.75">
      <c r="A48" s="44">
        <v>39</v>
      </c>
      <c r="B48" s="23"/>
      <c r="C48" s="24"/>
      <c r="D48" s="33"/>
      <c r="E48" s="34"/>
      <c r="F48" s="36"/>
      <c r="G48" s="47" t="str">
        <f t="shared" si="0"/>
        <v> </v>
      </c>
      <c r="H48" s="48">
        <f>IF(B48=0,"",(IF(ISNA(VLOOKUP(B48,League!$C$10:$C$162,1,FALSE)),"New","-")))</f>
      </c>
    </row>
    <row r="49" spans="1:8" ht="12.75">
      <c r="A49" s="44">
        <v>40</v>
      </c>
      <c r="B49" s="23"/>
      <c r="C49" s="24"/>
      <c r="D49" s="33"/>
      <c r="E49" s="34"/>
      <c r="F49" s="36"/>
      <c r="G49" s="47" t="str">
        <f t="shared" si="0"/>
        <v> </v>
      </c>
      <c r="H49" s="48">
        <f>IF(B49=0,"",(IF(ISNA(VLOOKUP(B49,League!$C$10:$C$162,1,FALSE)),"New","-")))</f>
      </c>
    </row>
    <row r="50" spans="1:8" ht="12.75">
      <c r="A50" s="44"/>
      <c r="B50" s="39"/>
      <c r="C50" s="44"/>
      <c r="D50" s="45"/>
      <c r="E50" s="46"/>
      <c r="F50" s="49"/>
      <c r="G50" s="47" t="str">
        <f t="shared" si="0"/>
        <v> </v>
      </c>
      <c r="H50" s="48">
        <f>IF(B50=0,"",(IF(ISNA(VLOOKUP(B50,League!$C$10:$C$162,1,FALSE)),"New","-")))</f>
      </c>
    </row>
    <row r="51" spans="1:8" ht="12.75">
      <c r="A51" s="44"/>
      <c r="B51" s="39"/>
      <c r="C51" s="44"/>
      <c r="D51" s="45"/>
      <c r="E51" s="46"/>
      <c r="F51" s="49"/>
      <c r="G51" s="47" t="str">
        <f t="shared" si="0"/>
        <v> </v>
      </c>
      <c r="H51" s="48">
        <f>IF(B51=0,"",(IF(ISNA(VLOOKUP(B51,League!$C$10:$C$162,1,FALSE)),"New","-")))</f>
      </c>
    </row>
    <row r="52" spans="1:8" ht="12.75">
      <c r="A52" s="44"/>
      <c r="B52" s="39"/>
      <c r="C52" s="44"/>
      <c r="D52" s="45"/>
      <c r="E52" s="46"/>
      <c r="F52" s="49"/>
      <c r="G52" s="47" t="str">
        <f t="shared" si="0"/>
        <v> </v>
      </c>
      <c r="H52" s="48">
        <f>IF(B52=0,"",(IF(ISNA(VLOOKUP(B52,League!$C$10:$C$162,1,FALSE)),"New","-")))</f>
      </c>
    </row>
    <row r="53" spans="1:8" ht="12.75">
      <c r="A53" s="44"/>
      <c r="B53" s="39"/>
      <c r="C53" s="44"/>
      <c r="D53" s="45"/>
      <c r="E53" s="46"/>
      <c r="F53" s="49"/>
      <c r="G53" s="47" t="str">
        <f t="shared" si="0"/>
        <v> </v>
      </c>
      <c r="H53" s="48">
        <f>IF(B53=0,"",(IF(ISNA(VLOOKUP(B53,League!$C$10:$C$162,1,FALSE)),"New","-")))</f>
      </c>
    </row>
    <row r="54" spans="1:8" ht="12.75">
      <c r="A54" s="44"/>
      <c r="B54" s="39"/>
      <c r="C54" s="44"/>
      <c r="D54" s="45"/>
      <c r="E54" s="46"/>
      <c r="F54" s="49"/>
      <c r="G54" s="47" t="str">
        <f t="shared" si="0"/>
        <v> </v>
      </c>
      <c r="H54" s="48">
        <f>IF(B54=0,"",(IF(ISNA(VLOOKUP(B54,League!$C$10:$C$162,1,FALSE)),"New","-")))</f>
      </c>
    </row>
    <row r="55" spans="1:8" ht="12.75">
      <c r="A55" s="44"/>
      <c r="B55" s="39"/>
      <c r="C55" s="44"/>
      <c r="D55" s="45"/>
      <c r="E55" s="46"/>
      <c r="F55" s="49"/>
      <c r="G55" s="47" t="str">
        <f t="shared" si="0"/>
        <v> </v>
      </c>
      <c r="H55" s="48">
        <f>IF(B55=0,"",(IF(ISNA(VLOOKUP(B55,League!$C$10:$C$162,1,FALSE)),"New","-")))</f>
      </c>
    </row>
    <row r="56" spans="1:8" ht="12.75">
      <c r="A56" s="44"/>
      <c r="B56" s="39"/>
      <c r="C56" s="44"/>
      <c r="D56" s="45"/>
      <c r="E56" s="46"/>
      <c r="F56" s="49"/>
      <c r="G56" s="47" t="str">
        <f t="shared" si="0"/>
        <v> </v>
      </c>
      <c r="H56" s="48">
        <f>IF(B56=0,"",(IF(ISNA(VLOOKUP(B56,League!$C$10:$C$162,1,FALSE)),"New","-")))</f>
      </c>
    </row>
    <row r="57" spans="1:8" ht="12.75">
      <c r="A57" s="44"/>
      <c r="B57" s="39"/>
      <c r="C57" s="44"/>
      <c r="D57" s="45"/>
      <c r="E57" s="46"/>
      <c r="F57" s="49"/>
      <c r="G57" s="47" t="str">
        <f t="shared" si="0"/>
        <v> </v>
      </c>
      <c r="H57" s="48">
        <f>IF(B57=0,"",(IF(ISNA(VLOOKUP(B57,League!$C$10:$C$162,1,FALSE)),"New","-")))</f>
      </c>
    </row>
    <row r="58" spans="1:8" ht="12.75">
      <c r="A58" s="44"/>
      <c r="B58" s="39"/>
      <c r="C58" s="44"/>
      <c r="D58" s="45"/>
      <c r="E58" s="46"/>
      <c r="F58" s="49"/>
      <c r="G58" s="47" t="str">
        <f t="shared" si="0"/>
        <v> </v>
      </c>
      <c r="H58" s="48">
        <f>IF(B58=0,"",(IF(ISNA(VLOOKUP(B58,League!$C$10:$C$162,1,FALSE)),"New","-")))</f>
      </c>
    </row>
    <row r="59" spans="1:8" ht="12.75">
      <c r="A59" s="44"/>
      <c r="B59" s="39"/>
      <c r="C59" s="44"/>
      <c r="D59" s="45"/>
      <c r="E59" s="46"/>
      <c r="F59" s="49"/>
      <c r="G59" s="47" t="str">
        <f t="shared" si="0"/>
        <v> </v>
      </c>
      <c r="H59" s="48">
        <f>IF(B59=0,"",(IF(ISNA(VLOOKUP(B59,League!$C$10:$C$162,1,FALSE)),"New","-")))</f>
      </c>
    </row>
    <row r="60" spans="1:8" ht="12.75">
      <c r="A60" s="44"/>
      <c r="B60" s="39"/>
      <c r="C60" s="44"/>
      <c r="D60" s="45"/>
      <c r="E60" s="46"/>
      <c r="F60" s="49"/>
      <c r="G60" s="47" t="str">
        <f t="shared" si="0"/>
        <v> </v>
      </c>
      <c r="H60" s="48">
        <f>IF(B60=0,"",(IF(ISNA(VLOOKUP(B60,League!$C$10:$C$162,1,FALSE)),"New","-")))</f>
      </c>
    </row>
    <row r="61" spans="1:8" ht="12.75">
      <c r="A61" s="44"/>
      <c r="B61" s="39"/>
      <c r="C61" s="44"/>
      <c r="D61" s="45"/>
      <c r="E61" s="46"/>
      <c r="F61" s="49"/>
      <c r="G61" s="47" t="str">
        <f t="shared" si="0"/>
        <v> </v>
      </c>
      <c r="H61" s="48">
        <f>IF(B61=0,"",(IF(ISNA(VLOOKUP(B61,League!$C$10:$C$162,1,FALSE)),"New","-")))</f>
      </c>
    </row>
    <row r="62" spans="1:8" ht="12.75">
      <c r="A62" s="44"/>
      <c r="B62" s="39"/>
      <c r="C62" s="44"/>
      <c r="D62" s="45"/>
      <c r="E62" s="46"/>
      <c r="F62" s="49"/>
      <c r="G62" s="47" t="str">
        <f t="shared" si="0"/>
        <v> </v>
      </c>
      <c r="H62" s="48">
        <f>IF(B62=0,"",(IF(ISNA(VLOOKUP(B62,League!$C$10:$C$162,1,FALSE)),"New","-")))</f>
      </c>
    </row>
    <row r="63" spans="1:8" ht="12.75">
      <c r="A63" s="44"/>
      <c r="B63" s="39"/>
      <c r="C63" s="44"/>
      <c r="D63" s="45"/>
      <c r="E63" s="46"/>
      <c r="F63" s="49"/>
      <c r="G63" s="47" t="str">
        <f t="shared" si="0"/>
        <v> </v>
      </c>
      <c r="H63" s="48">
        <f>IF(B63=0,"",(IF(ISNA(VLOOKUP(B63,League!$C$10:$C$162,1,FALSE)),"New","-")))</f>
      </c>
    </row>
    <row r="64" spans="1:8" ht="12.75">
      <c r="A64" s="44"/>
      <c r="B64" s="39"/>
      <c r="C64" s="44"/>
      <c r="D64" s="45"/>
      <c r="E64" s="46"/>
      <c r="F64" s="49"/>
      <c r="G64" s="47" t="str">
        <f t="shared" si="0"/>
        <v> </v>
      </c>
      <c r="H64" s="48">
        <f>IF(B64=0,"",(IF(ISNA(VLOOKUP(B64,League!$C$10:$C$162,1,FALSE)),"New","-")))</f>
      </c>
    </row>
    <row r="65" spans="1:8" ht="12.75">
      <c r="A65" s="44"/>
      <c r="B65" s="39"/>
      <c r="C65" s="44"/>
      <c r="D65" s="45"/>
      <c r="E65" s="46"/>
      <c r="F65" s="49"/>
      <c r="G65" s="47" t="str">
        <f t="shared" si="0"/>
        <v> </v>
      </c>
      <c r="H65" s="48">
        <f>IF(B65=0,"",(IF(ISNA(VLOOKUP(B65,League!$C$10:$C$162,1,FALSE)),"New","-")))</f>
      </c>
    </row>
    <row r="66" spans="1:8" ht="12.75">
      <c r="A66" s="44"/>
      <c r="B66" s="39"/>
      <c r="C66" s="44"/>
      <c r="D66" s="45"/>
      <c r="E66" s="46"/>
      <c r="F66" s="49"/>
      <c r="G66" s="47" t="str">
        <f t="shared" si="0"/>
        <v> </v>
      </c>
      <c r="H66" s="48">
        <f>IF(B66=0,"",(IF(ISNA(VLOOKUP(B66,League!$C$10:$C$162,1,FALSE)),"New","-")))</f>
      </c>
    </row>
    <row r="67" spans="1:8" ht="12.75">
      <c r="A67" s="44"/>
      <c r="B67" s="39"/>
      <c r="C67" s="44"/>
      <c r="D67" s="45"/>
      <c r="E67" s="46"/>
      <c r="F67" s="49"/>
      <c r="G67" s="47" t="str">
        <f t="shared" si="0"/>
        <v> </v>
      </c>
      <c r="H67" s="48">
        <f>IF(B67=0,"",(IF(ISNA(VLOOKUP(B67,League!$C$10:$C$162,1,FALSE)),"New","-")))</f>
      </c>
    </row>
    <row r="68" spans="1:8" ht="12.75">
      <c r="A68" s="44"/>
      <c r="B68" s="39"/>
      <c r="C68" s="44"/>
      <c r="D68" s="45"/>
      <c r="E68" s="46"/>
      <c r="F68" s="49"/>
      <c r="G68" s="47" t="str">
        <f t="shared" si="0"/>
        <v> </v>
      </c>
      <c r="H68" s="48">
        <f>IF(B68=0,"",(IF(ISNA(VLOOKUP(B68,League!$C$10:$C$162,1,FALSE)),"New","-")))</f>
      </c>
    </row>
    <row r="69" spans="1:8" ht="12.75">
      <c r="A69" s="44"/>
      <c r="B69" s="39"/>
      <c r="C69" s="44"/>
      <c r="D69" s="45"/>
      <c r="E69" s="46"/>
      <c r="F69" s="49"/>
      <c r="G69" s="47" t="str">
        <f t="shared" si="0"/>
        <v> </v>
      </c>
      <c r="H69" s="48">
        <f>IF(B69=0,"",(IF(ISNA(VLOOKUP(B69,League!$C$10:$C$162,1,FALSE)),"New","-")))</f>
      </c>
    </row>
    <row r="70" spans="1:8" ht="12.75">
      <c r="A70" s="44"/>
      <c r="B70" s="39"/>
      <c r="C70" s="44"/>
      <c r="D70" s="45"/>
      <c r="E70" s="46"/>
      <c r="F70" s="49"/>
      <c r="G70" s="47" t="str">
        <f t="shared" si="0"/>
        <v> </v>
      </c>
      <c r="H70" s="48">
        <f>IF(B70=0,"",(IF(ISNA(VLOOKUP(B70,League!$C$10:$C$162,1,FALSE)),"New","-")))</f>
      </c>
    </row>
    <row r="71" spans="1:8" ht="12.75">
      <c r="A71" s="44"/>
      <c r="B71" s="39"/>
      <c r="C71" s="44"/>
      <c r="D71" s="45"/>
      <c r="E71" s="46"/>
      <c r="F71" s="49"/>
      <c r="G71" s="47" t="str">
        <f t="shared" si="0"/>
        <v> </v>
      </c>
      <c r="H71" s="48">
        <f>IF(B71=0,"",(IF(ISNA(VLOOKUP(B71,League!$C$10:$C$162,1,FALSE)),"New","-")))</f>
      </c>
    </row>
    <row r="72" spans="1:8" ht="12.75">
      <c r="A72" s="44"/>
      <c r="B72" s="39"/>
      <c r="C72" s="44"/>
      <c r="D72" s="45"/>
      <c r="E72" s="46"/>
      <c r="F72" s="49"/>
      <c r="G72" s="47" t="str">
        <f t="shared" si="0"/>
        <v> </v>
      </c>
      <c r="H72" s="48">
        <f>IF(B72=0,"",(IF(ISNA(VLOOKUP(B72,League!$C$10:$C$162,1,FALSE)),"New","-")))</f>
      </c>
    </row>
    <row r="73" spans="1:8" ht="12.75">
      <c r="A73" s="44"/>
      <c r="B73" s="39"/>
      <c r="C73" s="44"/>
      <c r="D73" s="45"/>
      <c r="E73" s="46"/>
      <c r="F73" s="49"/>
      <c r="G73" s="47" t="str">
        <f t="shared" si="0"/>
        <v> </v>
      </c>
      <c r="H73" s="48">
        <f>IF(B73=0,"",(IF(ISNA(VLOOKUP(B73,League!$C$10:$C$162,1,FALSE)),"New","-")))</f>
      </c>
    </row>
    <row r="74" spans="1:8" ht="12.75">
      <c r="A74" s="44"/>
      <c r="B74" s="39"/>
      <c r="C74" s="44"/>
      <c r="D74" s="45"/>
      <c r="E74" s="46"/>
      <c r="F74" s="49"/>
      <c r="G74" s="47" t="str">
        <f t="shared" si="0"/>
        <v> </v>
      </c>
      <c r="H74" s="48">
        <f>IF(B74=0,"",(IF(ISNA(VLOOKUP(B74,League!$C$10:$C$162,1,FALSE)),"New","-")))</f>
      </c>
    </row>
    <row r="75" spans="1:8" ht="12.75">
      <c r="A75" s="44"/>
      <c r="B75" s="39"/>
      <c r="C75" s="44"/>
      <c r="D75" s="45"/>
      <c r="E75" s="46"/>
      <c r="F75" s="49"/>
      <c r="G75" s="47" t="str">
        <f aca="true" t="shared" si="1" ref="G75:G100">IF(ISBLANK(F75),IF(ISBLANK(E75)," ",E$10/E75*100),0)</f>
        <v> </v>
      </c>
      <c r="H75" s="48">
        <f>IF(B75=0,"",(IF(ISNA(VLOOKUP(B75,League!$C$10:$C$162,1,FALSE)),"New","-")))</f>
      </c>
    </row>
    <row r="76" spans="1:8" ht="12.75">
      <c r="A76" s="44"/>
      <c r="B76" s="39"/>
      <c r="C76" s="44"/>
      <c r="D76" s="45"/>
      <c r="E76" s="46"/>
      <c r="F76" s="49"/>
      <c r="G76" s="47" t="str">
        <f t="shared" si="1"/>
        <v> </v>
      </c>
      <c r="H76" s="48">
        <f>IF(B76=0,"",(IF(ISNA(VLOOKUP(B76,League!$C$10:$C$162,1,FALSE)),"New","-")))</f>
      </c>
    </row>
    <row r="77" spans="1:8" ht="12.75">
      <c r="A77" s="44"/>
      <c r="B77" s="39"/>
      <c r="C77" s="44"/>
      <c r="D77" s="45"/>
      <c r="E77" s="46"/>
      <c r="F77" s="49"/>
      <c r="G77" s="47" t="str">
        <f t="shared" si="1"/>
        <v> </v>
      </c>
      <c r="H77" s="48">
        <f>IF(B77=0,"",(IF(ISNA(VLOOKUP(B77,League!$C$10:$C$162,1,FALSE)),"New","-")))</f>
      </c>
    </row>
    <row r="78" spans="1:8" ht="12.75">
      <c r="A78" s="44"/>
      <c r="B78" s="39"/>
      <c r="C78" s="44"/>
      <c r="D78" s="45"/>
      <c r="E78" s="46"/>
      <c r="F78" s="49"/>
      <c r="G78" s="47" t="str">
        <f t="shared" si="1"/>
        <v> </v>
      </c>
      <c r="H78" s="48">
        <f>IF(B78=0,"",(IF(ISNA(VLOOKUP(B78,League!$C$10:$C$162,1,FALSE)),"New","-")))</f>
      </c>
    </row>
    <row r="79" spans="1:8" ht="12.75">
      <c r="A79" s="44"/>
      <c r="B79" s="39"/>
      <c r="C79" s="44"/>
      <c r="D79" s="45"/>
      <c r="E79" s="46"/>
      <c r="F79" s="49"/>
      <c r="G79" s="47" t="str">
        <f t="shared" si="1"/>
        <v> </v>
      </c>
      <c r="H79" s="48">
        <f>IF(B79=0,"",(IF(ISNA(VLOOKUP(B79,League!$C$10:$C$162,1,FALSE)),"New","-")))</f>
      </c>
    </row>
    <row r="80" spans="1:8" ht="12.75">
      <c r="A80" s="44"/>
      <c r="B80" s="39"/>
      <c r="C80" s="44"/>
      <c r="D80" s="45"/>
      <c r="E80" s="46"/>
      <c r="F80" s="49"/>
      <c r="G80" s="47" t="str">
        <f t="shared" si="1"/>
        <v> </v>
      </c>
      <c r="H80" s="48">
        <f>IF(B80=0,"",(IF(ISNA(VLOOKUP(B80,League!$C$10:$C$162,1,FALSE)),"New","-")))</f>
      </c>
    </row>
    <row r="81" spans="1:8" ht="12.75">
      <c r="A81" s="44"/>
      <c r="B81" s="39"/>
      <c r="C81" s="44"/>
      <c r="D81" s="45"/>
      <c r="E81" s="46"/>
      <c r="F81" s="49"/>
      <c r="G81" s="47" t="str">
        <f t="shared" si="1"/>
        <v> </v>
      </c>
      <c r="H81" s="48">
        <f>IF(B81=0,"",(IF(ISNA(VLOOKUP(B81,League!$C$10:$C$162,1,FALSE)),"New","-")))</f>
      </c>
    </row>
    <row r="82" spans="1:8" ht="12.75">
      <c r="A82" s="44"/>
      <c r="B82" s="39"/>
      <c r="C82" s="44"/>
      <c r="D82" s="45"/>
      <c r="E82" s="46"/>
      <c r="F82" s="49"/>
      <c r="G82" s="47" t="str">
        <f t="shared" si="1"/>
        <v> </v>
      </c>
      <c r="H82" s="48">
        <f>IF(B82=0,"",(IF(ISNA(VLOOKUP(B82,League!$C$10:$C$162,1,FALSE)),"New","-")))</f>
      </c>
    </row>
    <row r="83" spans="1:8" ht="12.75">
      <c r="A83" s="44"/>
      <c r="B83" s="39"/>
      <c r="C83" s="44"/>
      <c r="D83" s="45"/>
      <c r="E83" s="46"/>
      <c r="F83" s="49"/>
      <c r="G83" s="47" t="str">
        <f t="shared" si="1"/>
        <v> </v>
      </c>
      <c r="H83" s="48">
        <f>IF(B83=0,"",(IF(ISNA(VLOOKUP(B83,League!$C$10:$C$162,1,FALSE)),"New","-")))</f>
      </c>
    </row>
    <row r="84" spans="1:8" ht="12.75">
      <c r="A84" s="44"/>
      <c r="B84" s="39"/>
      <c r="C84" s="44"/>
      <c r="D84" s="45"/>
      <c r="E84" s="46"/>
      <c r="F84" s="49"/>
      <c r="G84" s="47" t="str">
        <f t="shared" si="1"/>
        <v> </v>
      </c>
      <c r="H84" s="48">
        <f>IF(B84=0,"",(IF(ISNA(VLOOKUP(B84,League!$C$10:$C$162,1,FALSE)),"New","-")))</f>
      </c>
    </row>
    <row r="85" spans="1:8" ht="12.75">
      <c r="A85" s="44"/>
      <c r="B85" s="39"/>
      <c r="C85" s="44"/>
      <c r="D85" s="45"/>
      <c r="E85" s="46"/>
      <c r="F85" s="49"/>
      <c r="G85" s="47" t="str">
        <f t="shared" si="1"/>
        <v> </v>
      </c>
      <c r="H85" s="48">
        <f>IF(B85=0,"",(IF(ISNA(VLOOKUP(B85,League!$C$10:$C$162,1,FALSE)),"New","-")))</f>
      </c>
    </row>
    <row r="86" spans="1:8" ht="12.75">
      <c r="A86" s="44"/>
      <c r="B86" s="39"/>
      <c r="C86" s="44"/>
      <c r="D86" s="45"/>
      <c r="E86" s="46"/>
      <c r="F86" s="49"/>
      <c r="G86" s="47" t="str">
        <f t="shared" si="1"/>
        <v> </v>
      </c>
      <c r="H86" s="48">
        <f>IF(B86=0,"",(IF(ISNA(VLOOKUP(B86,League!$C$10:$C$162,1,FALSE)),"New","-")))</f>
      </c>
    </row>
    <row r="87" spans="1:8" ht="12.75">
      <c r="A87" s="44"/>
      <c r="B87" s="39"/>
      <c r="C87" s="44"/>
      <c r="D87" s="45"/>
      <c r="E87" s="46"/>
      <c r="F87" s="49"/>
      <c r="G87" s="47" t="str">
        <f t="shared" si="1"/>
        <v> </v>
      </c>
      <c r="H87" s="48">
        <f>IF(B87=0,"",(IF(ISNA(VLOOKUP(B87,League!$C$10:$C$162,1,FALSE)),"New","-")))</f>
      </c>
    </row>
    <row r="88" spans="1:8" ht="12.75">
      <c r="A88" s="44"/>
      <c r="B88" s="39"/>
      <c r="C88" s="44"/>
      <c r="D88" s="45"/>
      <c r="E88" s="46"/>
      <c r="F88" s="49"/>
      <c r="G88" s="47" t="str">
        <f t="shared" si="1"/>
        <v> </v>
      </c>
      <c r="H88" s="48">
        <f>IF(B88=0,"",(IF(ISNA(VLOOKUP(B88,League!$C$10:$C$162,1,FALSE)),"New","-")))</f>
      </c>
    </row>
    <row r="89" spans="1:8" ht="12.75">
      <c r="A89" s="44"/>
      <c r="B89" s="39"/>
      <c r="C89" s="44"/>
      <c r="D89" s="45"/>
      <c r="E89" s="46"/>
      <c r="F89" s="49"/>
      <c r="G89" s="47" t="str">
        <f t="shared" si="1"/>
        <v> </v>
      </c>
      <c r="H89" s="48">
        <f>IF(B89=0,"",(IF(ISNA(VLOOKUP(B89,League!$C$10:$C$162,1,FALSE)),"New","-")))</f>
      </c>
    </row>
    <row r="90" spans="1:8" ht="12.75">
      <c r="A90" s="44"/>
      <c r="B90" s="39"/>
      <c r="C90" s="44"/>
      <c r="D90" s="45"/>
      <c r="E90" s="46"/>
      <c r="F90" s="49"/>
      <c r="G90" s="47" t="str">
        <f t="shared" si="1"/>
        <v> </v>
      </c>
      <c r="H90" s="48">
        <f>IF(B90=0,"",(IF(ISNA(VLOOKUP(B90,League!$C$10:$C$162,1,FALSE)),"New","-")))</f>
      </c>
    </row>
    <row r="91" spans="1:8" ht="12.75">
      <c r="A91" s="44"/>
      <c r="B91" s="39"/>
      <c r="C91" s="44"/>
      <c r="D91" s="45"/>
      <c r="E91" s="46"/>
      <c r="F91" s="49"/>
      <c r="G91" s="47" t="str">
        <f t="shared" si="1"/>
        <v> </v>
      </c>
      <c r="H91" s="48">
        <f>IF(B91=0,"",(IF(ISNA(VLOOKUP(B91,League!$C$10:$C$162,1,FALSE)),"New","-")))</f>
      </c>
    </row>
    <row r="92" spans="1:8" ht="12.75">
      <c r="A92" s="44"/>
      <c r="B92" s="39"/>
      <c r="C92" s="44"/>
      <c r="D92" s="45"/>
      <c r="E92" s="46"/>
      <c r="F92" s="49"/>
      <c r="G92" s="47" t="str">
        <f t="shared" si="1"/>
        <v> </v>
      </c>
      <c r="H92" s="48">
        <f>IF(B92=0,"",(IF(ISNA(VLOOKUP(B92,League!$C$10:$C$162,1,FALSE)),"New","-")))</f>
      </c>
    </row>
    <row r="93" spans="1:8" ht="12.75">
      <c r="A93" s="44"/>
      <c r="B93" s="39"/>
      <c r="C93" s="44"/>
      <c r="D93" s="45"/>
      <c r="E93" s="46"/>
      <c r="F93" s="49"/>
      <c r="G93" s="47" t="str">
        <f t="shared" si="1"/>
        <v> </v>
      </c>
      <c r="H93" s="48">
        <f>IF(B93=0,"",(IF(ISNA(VLOOKUP(B93,League!$C$10:$C$162,1,FALSE)),"New","-")))</f>
      </c>
    </row>
    <row r="94" spans="1:8" ht="12.75">
      <c r="A94" s="44"/>
      <c r="B94" s="39"/>
      <c r="C94" s="44"/>
      <c r="D94" s="45"/>
      <c r="E94" s="46"/>
      <c r="F94" s="49"/>
      <c r="G94" s="47" t="str">
        <f t="shared" si="1"/>
        <v> </v>
      </c>
      <c r="H94" s="48">
        <f>IF(B94=0,"",(IF(ISNA(VLOOKUP(B94,League!$C$10:$C$162,1,FALSE)),"New","-")))</f>
      </c>
    </row>
    <row r="95" spans="1:8" ht="12.75">
      <c r="A95" s="44"/>
      <c r="B95" s="39"/>
      <c r="C95" s="44"/>
      <c r="D95" s="45"/>
      <c r="E95" s="46"/>
      <c r="F95" s="49"/>
      <c r="G95" s="47" t="str">
        <f t="shared" si="1"/>
        <v> </v>
      </c>
      <c r="H95" s="48">
        <f>IF(B95=0,"",(IF(ISNA(VLOOKUP(B95,League!$C$10:$C$162,1,FALSE)),"New","-")))</f>
      </c>
    </row>
    <row r="96" spans="1:8" ht="12.75">
      <c r="A96" s="44"/>
      <c r="B96" s="39"/>
      <c r="C96" s="44"/>
      <c r="D96" s="45"/>
      <c r="E96" s="46"/>
      <c r="F96" s="49"/>
      <c r="G96" s="47" t="str">
        <f t="shared" si="1"/>
        <v> </v>
      </c>
      <c r="H96" s="48">
        <f>IF(B96=0,"",(IF(ISNA(VLOOKUP(B96,League!$C$10:$C$162,1,FALSE)),"New","-")))</f>
      </c>
    </row>
    <row r="97" spans="1:8" ht="12.75">
      <c r="A97" s="44"/>
      <c r="B97" s="39"/>
      <c r="C97" s="44"/>
      <c r="D97" s="45"/>
      <c r="E97" s="46"/>
      <c r="F97" s="49"/>
      <c r="G97" s="47" t="str">
        <f t="shared" si="1"/>
        <v> </v>
      </c>
      <c r="H97" s="48">
        <f>IF(B97=0,"",(IF(ISNA(VLOOKUP(B97,League!$C$10:$C$162,1,FALSE)),"New","-")))</f>
      </c>
    </row>
    <row r="98" spans="1:8" ht="12.75">
      <c r="A98" s="44"/>
      <c r="B98" s="39"/>
      <c r="C98" s="44"/>
      <c r="D98" s="45"/>
      <c r="E98" s="46"/>
      <c r="F98" s="49"/>
      <c r="G98" s="47" t="str">
        <f t="shared" si="1"/>
        <v> </v>
      </c>
      <c r="H98" s="48">
        <f>IF(B98=0,"",(IF(ISNA(VLOOKUP(B98,League!$C$10:$C$162,1,FALSE)),"New","-")))</f>
      </c>
    </row>
    <row r="99" spans="1:8" ht="12.75">
      <c r="A99" s="44"/>
      <c r="B99" s="39"/>
      <c r="C99" s="44"/>
      <c r="D99" s="45"/>
      <c r="E99" s="46"/>
      <c r="F99" s="49"/>
      <c r="G99" s="47" t="str">
        <f t="shared" si="1"/>
        <v> </v>
      </c>
      <c r="H99" s="48">
        <f>IF(B99=0,"",(IF(ISNA(VLOOKUP(B99,League!$C$10:$C$162,1,FALSE)),"New","-")))</f>
      </c>
    </row>
    <row r="100" spans="1:8" ht="12.75">
      <c r="A100" s="44"/>
      <c r="B100" s="39"/>
      <c r="C100" s="44"/>
      <c r="D100" s="45"/>
      <c r="E100" s="46"/>
      <c r="F100" s="49"/>
      <c r="G100" s="47" t="str">
        <f t="shared" si="1"/>
        <v> </v>
      </c>
      <c r="H100" s="48">
        <f>IF(B100=0,"",(IF(ISNA(VLOOKUP(B100,League!$C$10:$C$162,1,FALSE)),"New","-")))</f>
      </c>
    </row>
  </sheetData>
  <sheetProtection/>
  <mergeCells count="1">
    <mergeCell ref="A1:H1"/>
  </mergeCells>
  <conditionalFormatting sqref="H10:H100 H7">
    <cfRule type="cellIs" priority="1" dxfId="0" operator="equal" stopIfTrue="1">
      <formula>"New"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Blanchflower</dc:creator>
  <cp:keywords/>
  <dc:description/>
  <cp:lastModifiedBy>Simon Maytum</cp:lastModifiedBy>
  <dcterms:created xsi:type="dcterms:W3CDTF">2007-07-29T15:03:18Z</dcterms:created>
  <dcterms:modified xsi:type="dcterms:W3CDTF">2009-06-27T17:20:34Z</dcterms:modified>
  <cp:category/>
  <cp:version/>
  <cp:contentType/>
  <cp:contentStatus/>
</cp:coreProperties>
</file>