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281" windowWidth="14595" windowHeight="8835" firstSheet="1" activeTab="1"/>
  </bookViews>
  <sheets>
    <sheet name="Title" sheetId="1" r:id="rId1"/>
    <sheet name="League" sheetId="2" r:id="rId2"/>
    <sheet name="Ev 1" sheetId="3" r:id="rId3"/>
    <sheet name="Ev 2" sheetId="4" r:id="rId4"/>
    <sheet name="Ev 3" sheetId="5" r:id="rId5"/>
    <sheet name="Ev 4" sheetId="6" r:id="rId6"/>
    <sheet name="Ev 5" sheetId="7" r:id="rId7"/>
    <sheet name="Ev 6" sheetId="8" r:id="rId8"/>
    <sheet name="Ev 7" sheetId="9" r:id="rId9"/>
    <sheet name="Ev 8" sheetId="10" r:id="rId10"/>
    <sheet name="Ev 9" sheetId="11" r:id="rId11"/>
    <sheet name="Ev 10" sheetId="12" r:id="rId12"/>
  </sheets>
  <definedNames/>
  <calcPr fullCalcOnLoad="1"/>
</workbook>
</file>

<file path=xl/sharedStrings.xml><?xml version="1.0" encoding="utf-8"?>
<sst xmlns="http://schemas.openxmlformats.org/spreadsheetml/2006/main" count="1214" uniqueCount="288">
  <si>
    <t>Name</t>
  </si>
  <si>
    <t>Class</t>
  </si>
  <si>
    <t>Club</t>
  </si>
  <si>
    <t>Time</t>
  </si>
  <si>
    <t>Event 1</t>
  </si>
  <si>
    <t>Location:</t>
  </si>
  <si>
    <t>Organiser:</t>
  </si>
  <si>
    <t>Short:</t>
  </si>
  <si>
    <t>League</t>
  </si>
  <si>
    <t>SCORE</t>
  </si>
  <si>
    <t>JM</t>
  </si>
  <si>
    <t>JW</t>
  </si>
  <si>
    <t>Junior Mens</t>
  </si>
  <si>
    <t>Junior Womens</t>
  </si>
  <si>
    <t>Best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</si>
  <si>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</si>
  <si>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</si>
  <si>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</si>
  <si>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</si>
  <si>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</si>
  <si>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</si>
  <si>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</si>
  <si>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</si>
  <si>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</si>
  <si>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</si>
  <si>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</si>
  <si>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</si>
  <si>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</si>
  <si>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</si>
  <si>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</si>
  <si>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</si>
  <si>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</si>
  <si>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</si>
  <si>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Score is total of best:</t>
  </si>
  <si>
    <t>Score</t>
  </si>
  <si>
    <t>DSQ?</t>
  </si>
  <si>
    <t>New?</t>
  </si>
  <si>
    <t>Organiser points:</t>
  </si>
  <si>
    <t>Date:</t>
  </si>
  <si>
    <t>Leagues:</t>
  </si>
  <si>
    <t>No. of events so far:</t>
  </si>
  <si>
    <t>Position</t>
  </si>
  <si>
    <t>awx</t>
  </si>
  <si>
    <t>Junior Men</t>
  </si>
  <si>
    <t>jmx</t>
  </si>
  <si>
    <t>Junior Women</t>
  </si>
  <si>
    <t>Individual Event Points</t>
  </si>
  <si>
    <t>Insert more rows here</t>
  </si>
  <si>
    <t>Kent Orienteering League 2008/9 - Short Distance Competition           Yellow</t>
  </si>
  <si>
    <t>Foots Cray</t>
  </si>
  <si>
    <t>FC</t>
  </si>
  <si>
    <t>Phil Basford</t>
  </si>
  <si>
    <t>Oliver Taylor</t>
  </si>
  <si>
    <t>M10</t>
  </si>
  <si>
    <t>none</t>
  </si>
  <si>
    <t>Amber Gollay</t>
  </si>
  <si>
    <t>W10</t>
  </si>
  <si>
    <t>Annabelle Taylor</t>
  </si>
  <si>
    <t>W11</t>
  </si>
  <si>
    <t>Katie Taylor</t>
  </si>
  <si>
    <t>Toby Cross</t>
  </si>
  <si>
    <t>M9</t>
  </si>
  <si>
    <t>Liam Ives</t>
  </si>
  <si>
    <t>M12</t>
  </si>
  <si>
    <t>SAX</t>
  </si>
  <si>
    <t>Caitlin Peel</t>
  </si>
  <si>
    <t>W9</t>
  </si>
  <si>
    <t>Jacob Clarke</t>
  </si>
  <si>
    <t>Samuel Gorton</t>
  </si>
  <si>
    <t>Connor Thompson</t>
  </si>
  <si>
    <t>Jamie Ives</t>
  </si>
  <si>
    <t>M8</t>
  </si>
  <si>
    <t>James Ford</t>
  </si>
  <si>
    <t>Emily Ford</t>
  </si>
  <si>
    <t>Brandon Thompson</t>
  </si>
  <si>
    <t>Alexandra Snow</t>
  </si>
  <si>
    <t>Natasha Land</t>
  </si>
  <si>
    <t>Tyler Warren</t>
  </si>
  <si>
    <t>Matthew Stuart</t>
  </si>
  <si>
    <t>Georgina Grigg</t>
  </si>
  <si>
    <t>Elena Baker</t>
  </si>
  <si>
    <t>Joshua Davis</t>
  </si>
  <si>
    <t>M5</t>
  </si>
  <si>
    <t>Matthew Davis</t>
  </si>
  <si>
    <t>M3</t>
  </si>
  <si>
    <t>Pembury</t>
  </si>
  <si>
    <t>PE</t>
  </si>
  <si>
    <t>Peter Martin</t>
  </si>
  <si>
    <t>Molly Haigh</t>
  </si>
  <si>
    <t>Millicent Bowden</t>
  </si>
  <si>
    <t>Jack Grace</t>
  </si>
  <si>
    <t>Felix Haigh</t>
  </si>
  <si>
    <t>M11</t>
  </si>
  <si>
    <t>Christopher Bowgen</t>
  </si>
  <si>
    <t>Cameron Sandell</t>
  </si>
  <si>
    <t>Jamie Grace</t>
  </si>
  <si>
    <t>Alex Mead</t>
  </si>
  <si>
    <t>Jacob Andreassen</t>
  </si>
  <si>
    <t>Michael Welbourne</t>
  </si>
  <si>
    <t>Jay Bevan</t>
  </si>
  <si>
    <t>U11</t>
  </si>
  <si>
    <t>M6</t>
  </si>
  <si>
    <t>Tony Thompson</t>
  </si>
  <si>
    <t>M13</t>
  </si>
  <si>
    <t>Rachael Hannigan</t>
  </si>
  <si>
    <t>Hargate</t>
  </si>
  <si>
    <t>HA</t>
  </si>
  <si>
    <t>Jerry Purkis</t>
  </si>
  <si>
    <t>Verity Lavender</t>
  </si>
  <si>
    <t>Brittany McKenzie</t>
  </si>
  <si>
    <t>Max Lockyer</t>
  </si>
  <si>
    <t>Jacob Lockyer</t>
  </si>
  <si>
    <t>Joydens Wood</t>
  </si>
  <si>
    <t>Andy Elliott</t>
  </si>
  <si>
    <t>Kiera Phillips</t>
  </si>
  <si>
    <t>Chloe Dodson Shanks</t>
  </si>
  <si>
    <t>Charles Phillips</t>
  </si>
  <si>
    <t>W12</t>
  </si>
  <si>
    <t>CH</t>
  </si>
  <si>
    <t>Challock</t>
  </si>
  <si>
    <t>Nick Hope</t>
  </si>
  <si>
    <t>Julie Speers</t>
  </si>
  <si>
    <t>W40</t>
  </si>
  <si>
    <t>DFOK</t>
  </si>
  <si>
    <t>Chloe Green</t>
  </si>
  <si>
    <t>W4</t>
  </si>
  <si>
    <t>Charlie Smith</t>
  </si>
  <si>
    <t>M14</t>
  </si>
  <si>
    <t>Steven Perry</t>
  </si>
  <si>
    <t>M21</t>
  </si>
  <si>
    <t>Michelle Fountain</t>
  </si>
  <si>
    <t>W35</t>
  </si>
  <si>
    <t>James Gilby</t>
  </si>
  <si>
    <t>Simon Cavell</t>
  </si>
  <si>
    <t>M40</t>
  </si>
  <si>
    <t>Hayley Dent</t>
  </si>
  <si>
    <t>W20</t>
  </si>
  <si>
    <t>Carol Downie</t>
  </si>
  <si>
    <t>W55</t>
  </si>
  <si>
    <t>Amy Hayes</t>
  </si>
  <si>
    <t>W14</t>
  </si>
  <si>
    <t>Isabelle Delescluse</t>
  </si>
  <si>
    <t>W99</t>
  </si>
  <si>
    <t>Jack Worley</t>
  </si>
  <si>
    <t>Susan Howes</t>
  </si>
  <si>
    <t>W65</t>
  </si>
  <si>
    <t>Robert Montgomery</t>
  </si>
  <si>
    <t>M99</t>
  </si>
  <si>
    <t>Emma Walsh</t>
  </si>
  <si>
    <t>Chloe Latter</t>
  </si>
  <si>
    <t>W16</t>
  </si>
  <si>
    <t>Emma Howley</t>
  </si>
  <si>
    <t>Hayleigh Francis</t>
  </si>
  <si>
    <t>Paolo Cuomo</t>
  </si>
  <si>
    <t>Greenwich</t>
  </si>
  <si>
    <t>GW</t>
  </si>
  <si>
    <t>Louise Sylva</t>
  </si>
  <si>
    <t>IND</t>
  </si>
  <si>
    <t>Tom Hills</t>
  </si>
  <si>
    <t>Nicola Banks</t>
  </si>
  <si>
    <t>W21</t>
  </si>
  <si>
    <t>Paul Hills</t>
  </si>
  <si>
    <t>Kay Dunham</t>
  </si>
  <si>
    <t>Toby Lavender</t>
  </si>
  <si>
    <t>Stephen King</t>
  </si>
  <si>
    <t>M??</t>
  </si>
  <si>
    <t>Michael Munday</t>
  </si>
  <si>
    <t>Liam Umusu</t>
  </si>
  <si>
    <t>Madeleine Alexander</t>
  </si>
  <si>
    <t>Rosamund Alexander</t>
  </si>
  <si>
    <t>W5</t>
  </si>
  <si>
    <t>Imogen MacDermott</t>
  </si>
  <si>
    <t>W8</t>
  </si>
  <si>
    <t>Asa MacDermott</t>
  </si>
  <si>
    <t>Leanne White</t>
  </si>
  <si>
    <t>W??</t>
  </si>
  <si>
    <t>Caroline Banks</t>
  </si>
  <si>
    <t>Oliver/Brett Finn/Hodges</t>
  </si>
  <si>
    <t>M7</t>
  </si>
  <si>
    <t>CHIG</t>
  </si>
  <si>
    <t>Peter Woodwcock</t>
  </si>
  <si>
    <t>M50</t>
  </si>
  <si>
    <t>William Chandler</t>
  </si>
  <si>
    <t>LOK</t>
  </si>
  <si>
    <t>Zack Akers</t>
  </si>
  <si>
    <t>Lee Slater</t>
  </si>
  <si>
    <t>Bambo Ajayi</t>
  </si>
  <si>
    <t>Dennis Peel</t>
  </si>
  <si>
    <t>M60</t>
  </si>
  <si>
    <t>Mote Park</t>
  </si>
  <si>
    <t>MP</t>
  </si>
  <si>
    <t>Tony Connellan</t>
  </si>
  <si>
    <t>Jonathan Goode</t>
  </si>
  <si>
    <t>GO</t>
  </si>
  <si>
    <t>Daniel Sharp</t>
  </si>
  <si>
    <t>Mike Handley</t>
  </si>
  <si>
    <t>M35</t>
  </si>
  <si>
    <t>Charlie Panther</t>
  </si>
  <si>
    <t>Oliver McMechan</t>
  </si>
  <si>
    <t>Steve Seabrook</t>
  </si>
  <si>
    <t>Andrew Thomas</t>
  </si>
  <si>
    <t>Shane Turner</t>
  </si>
  <si>
    <t>Charlotte Pries</t>
  </si>
  <si>
    <t>Jean Valle</t>
  </si>
  <si>
    <t>Annie Valle</t>
  </si>
  <si>
    <t>Hannah Seabrook</t>
  </si>
  <si>
    <t>Linda Franklin</t>
  </si>
  <si>
    <t>Julia Baker</t>
  </si>
  <si>
    <t>W70</t>
  </si>
  <si>
    <t>Harley Kekewich</t>
  </si>
  <si>
    <t>W13</t>
  </si>
  <si>
    <t>M4</t>
  </si>
  <si>
    <t>Charis Milne</t>
  </si>
  <si>
    <t>W3</t>
  </si>
  <si>
    <t>mp</t>
  </si>
  <si>
    <t>Lullingstone</t>
  </si>
  <si>
    <t>LU</t>
  </si>
  <si>
    <t>Philip Basford</t>
  </si>
  <si>
    <t>SAMUEL GORTON</t>
  </si>
  <si>
    <t>OLIVIA ANTOLIK</t>
  </si>
  <si>
    <t>OLIVER TAYLOR</t>
  </si>
  <si>
    <t>MATTHEW STUART</t>
  </si>
  <si>
    <t>EMILY FORD</t>
  </si>
  <si>
    <t>EMILY TAYLOR</t>
  </si>
  <si>
    <t>ANNABELLE TAYLOR</t>
  </si>
  <si>
    <t>KATIE TAYLOR</t>
  </si>
  <si>
    <t>LIAM IVES</t>
  </si>
  <si>
    <t>JAMIE IVES</t>
  </si>
  <si>
    <t>JAMES FORD</t>
  </si>
  <si>
    <t>HARRIET GEAKE</t>
  </si>
  <si>
    <t>W6</t>
  </si>
  <si>
    <t>JACOB CLARKE</t>
  </si>
  <si>
    <t>JASMINE TANG</t>
  </si>
  <si>
    <t>ALEXANDRA SNOW</t>
  </si>
  <si>
    <t>CHRIST NICHOLAS</t>
  </si>
  <si>
    <t>LUCY BUNTING</t>
  </si>
  <si>
    <t>PHILIPPA WHEWELL</t>
  </si>
  <si>
    <t>JOHN RUSSELL</t>
  </si>
  <si>
    <t>DOMINIC WHEWELL</t>
  </si>
  <si>
    <t>PETER MASLIN</t>
  </si>
  <si>
    <t>ISLA CASALI</t>
  </si>
  <si>
    <t>TANIA CASALI</t>
  </si>
  <si>
    <t>TRACY PACKMAN</t>
  </si>
  <si>
    <t>W50</t>
  </si>
  <si>
    <t>JOSHUA DAVIS</t>
  </si>
  <si>
    <t>MILLIE HETHERINGTON</t>
  </si>
  <si>
    <t>JESSICA BREACH</t>
  </si>
  <si>
    <t>W1</t>
  </si>
  <si>
    <t>MATTHEW DAVIS</t>
  </si>
  <si>
    <t>IMOGEN MACDERMOTT</t>
  </si>
  <si>
    <t>JOSH STUART</t>
  </si>
  <si>
    <t>HAZEL WINTER</t>
  </si>
  <si>
    <t>W45</t>
  </si>
  <si>
    <t>PAULA MAYTUM</t>
  </si>
  <si>
    <t>MARINA NICHOLSON</t>
  </si>
  <si>
    <t>KAY DUNHAM</t>
  </si>
  <si>
    <t>ASA MACDERMOTT</t>
  </si>
  <si>
    <t>BEN GORTON</t>
  </si>
  <si>
    <t>ZUZANNA EVANS</t>
  </si>
  <si>
    <t>BARBARA BLAHOVA</t>
  </si>
  <si>
    <t>JACK EVANS</t>
  </si>
  <si>
    <t>CHARLOTTE EVANS</t>
  </si>
  <si>
    <t>WARREN MIA MURRAY-WHITE</t>
  </si>
  <si>
    <t>BILLY CAPON</t>
  </si>
  <si>
    <t>JOE CAPON</t>
  </si>
  <si>
    <t>Benenden School</t>
  </si>
  <si>
    <t>BE</t>
  </si>
  <si>
    <t>SUSAN MOORE</t>
  </si>
  <si>
    <t>NONE</t>
  </si>
  <si>
    <t>HELENA BREACH</t>
  </si>
  <si>
    <t>PATRICIA CUOMO</t>
  </si>
  <si>
    <t>BRANDON THOMPSON</t>
  </si>
  <si>
    <t>YUENHEI KO</t>
  </si>
  <si>
    <t>Shorne</t>
  </si>
  <si>
    <t>SH</t>
  </si>
  <si>
    <t>Sean Cronin</t>
  </si>
  <si>
    <t>ANDREW THOMAS</t>
  </si>
  <si>
    <t>NATASHA LAND</t>
  </si>
  <si>
    <t>ANDY LUXTON</t>
  </si>
  <si>
    <t>DAVID BREACH</t>
  </si>
  <si>
    <t>ANGUS HARRINGTON</t>
  </si>
  <si>
    <t>BERTIE HARRINGTON</t>
  </si>
  <si>
    <t>MIA MURRAY-WHITE</t>
  </si>
  <si>
    <t>GRZEGORZ NIECIAG</t>
  </si>
  <si>
    <t>POLAND</t>
  </si>
  <si>
    <t>LUKAS KRUZLAK</t>
  </si>
  <si>
    <t>CLARE TOOHEY</t>
  </si>
  <si>
    <t>ROZ TUCKER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</si>
</sst>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textRotation="90"/>
    </xf>
    <xf numFmtId="0" fontId="1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21" fontId="0" fillId="0" borderId="16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21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1" fontId="3" fillId="35" borderId="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" fontId="0" fillId="35" borderId="13" xfId="0" applyNumberFormat="1" applyFont="1" applyFill="1" applyBorder="1" applyAlignment="1" applyProtection="1">
      <alignment/>
      <protection/>
    </xf>
    <xf numFmtId="1" fontId="3" fillId="35" borderId="13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21" fontId="0" fillId="35" borderId="11" xfId="0" applyNumberFormat="1" applyFill="1" applyBorder="1" applyAlignment="1">
      <alignment horizontal="center"/>
    </xf>
    <xf numFmtId="1" fontId="0" fillId="35" borderId="11" xfId="0" applyNumberFormat="1" applyFont="1" applyFill="1" applyBorder="1" applyAlignment="1" applyProtection="1">
      <alignment/>
      <protection/>
    </xf>
    <xf numFmtId="1" fontId="3" fillId="35" borderId="11" xfId="0" applyNumberFormat="1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5" fontId="0" fillId="0" borderId="11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11" xfId="0" applyFont="1" applyFill="1" applyBorder="1" applyAlignment="1">
      <alignment/>
    </xf>
    <xf numFmtId="21" fontId="0" fillId="0" borderId="25" xfId="0" applyNumberFormat="1" applyFill="1" applyBorder="1" applyAlignment="1">
      <alignment horizontal="center"/>
    </xf>
    <xf numFmtId="21" fontId="0" fillId="0" borderId="18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21" fontId="0" fillId="0" borderId="15" xfId="0" applyNumberFormat="1" applyFill="1" applyBorder="1" applyAlignment="1">
      <alignment horizontal="left"/>
    </xf>
    <xf numFmtId="21" fontId="0" fillId="0" borderId="11" xfId="0" applyNumberForma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8.00390625" style="0" customWidth="1"/>
  </cols>
  <sheetData>
    <row r="1" spans="1:8" ht="41.25" customHeight="1">
      <c r="A1" s="86" t="s">
        <v>48</v>
      </c>
      <c r="B1" s="86"/>
      <c r="C1" s="86"/>
      <c r="D1" s="86"/>
      <c r="E1" s="86"/>
      <c r="F1" s="86"/>
      <c r="G1" s="86"/>
      <c r="H1" s="86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28">
      <selection activeCell="F16" sqref="F16"/>
    </sheetView>
  </sheetViews>
  <sheetFormatPr defaultColWidth="9.140625" defaultRowHeight="12.75"/>
  <cols>
    <col min="1" max="1" width="9.57421875" style="37" customWidth="1"/>
    <col min="2" max="2" width="28.0039062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44.25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30</v>
      </c>
    </row>
    <row r="4" spans="1:2" ht="12.75">
      <c r="A4" s="38" t="s">
        <v>38</v>
      </c>
      <c r="B4" s="58">
        <v>39921</v>
      </c>
    </row>
    <row r="5" spans="1:2" ht="12.75">
      <c r="A5" s="38" t="s">
        <v>5</v>
      </c>
      <c r="B5" s="62" t="s">
        <v>215</v>
      </c>
    </row>
    <row r="6" spans="1:2" ht="12.75">
      <c r="A6" s="38" t="s">
        <v>7</v>
      </c>
      <c r="B6" s="62" t="s">
        <v>216</v>
      </c>
    </row>
    <row r="7" spans="1:8" ht="12.75">
      <c r="A7" s="38" t="s">
        <v>6</v>
      </c>
      <c r="B7" s="62" t="s">
        <v>217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27" t="s">
        <v>218</v>
      </c>
      <c r="C10" s="26" t="s">
        <v>53</v>
      </c>
      <c r="D10" s="28" t="s">
        <v>54</v>
      </c>
      <c r="E10" s="29">
        <v>0.015000000000000001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31" t="s">
        <v>219</v>
      </c>
      <c r="C11" s="23" t="s">
        <v>160</v>
      </c>
      <c r="D11" s="32" t="s">
        <v>54</v>
      </c>
      <c r="E11" s="33">
        <v>0.015810185185185184</v>
      </c>
      <c r="F11" s="34"/>
      <c r="G11" s="46">
        <f aca="true" t="shared" si="0" ref="G11:G74">IF(ISBLANK(F11),IF(ISBLANK(E11)," ",E$10/E11*100),0)</f>
        <v>94.87554904831626</v>
      </c>
      <c r="H11" s="47" t="str">
        <f>IF(B11=0,"",(IF(ISNA(VLOOKUP(B11,League!$C$10:$C$138,1,FALSE)),"New","-")))</f>
        <v>New</v>
      </c>
    </row>
    <row r="12" spans="1:8" ht="12.75">
      <c r="A12" s="43">
        <v>3</v>
      </c>
      <c r="B12" s="31" t="s">
        <v>220</v>
      </c>
      <c r="C12" s="23" t="s">
        <v>53</v>
      </c>
      <c r="D12" s="32" t="s">
        <v>54</v>
      </c>
      <c r="E12" s="33">
        <v>0.01721064814814815</v>
      </c>
      <c r="F12" s="34"/>
      <c r="G12" s="46">
        <f t="shared" si="0"/>
        <v>87.15534633490249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31" t="s">
        <v>221</v>
      </c>
      <c r="C13" s="23" t="s">
        <v>53</v>
      </c>
      <c r="D13" s="32" t="s">
        <v>54</v>
      </c>
      <c r="E13" s="33">
        <v>0.017743055555555557</v>
      </c>
      <c r="F13" s="34"/>
      <c r="G13" s="46">
        <f t="shared" si="0"/>
        <v>84.54011741682974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31" t="s">
        <v>222</v>
      </c>
      <c r="C14" s="23" t="s">
        <v>56</v>
      </c>
      <c r="D14" s="32" t="s">
        <v>54</v>
      </c>
      <c r="E14" s="33">
        <v>0.019733796296296298</v>
      </c>
      <c r="F14" s="34"/>
      <c r="G14" s="46">
        <f t="shared" si="0"/>
        <v>76.0117302052786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31" t="s">
        <v>223</v>
      </c>
      <c r="C15" s="23" t="s">
        <v>117</v>
      </c>
      <c r="D15" s="32" t="s">
        <v>54</v>
      </c>
      <c r="E15" s="33">
        <v>0.019780092592592592</v>
      </c>
      <c r="F15" s="34"/>
      <c r="G15" s="46">
        <f t="shared" si="0"/>
        <v>75.83382094792277</v>
      </c>
      <c r="H15" s="47" t="str">
        <f>IF(B15=0,"",(IF(ISNA(VLOOKUP(B15,League!$C$10:$C$138,1,FALSE)),"New","-")))</f>
        <v>New</v>
      </c>
    </row>
    <row r="16" spans="1:8" ht="12.75">
      <c r="A16" s="43">
        <v>7</v>
      </c>
      <c r="B16" s="31" t="s">
        <v>224</v>
      </c>
      <c r="C16" s="23" t="s">
        <v>140</v>
      </c>
      <c r="D16" s="32" t="s">
        <v>64</v>
      </c>
      <c r="E16" s="33">
        <v>0.019791666666666666</v>
      </c>
      <c r="F16" s="34"/>
      <c r="G16" s="46">
        <f t="shared" si="0"/>
        <v>75.78947368421053</v>
      </c>
      <c r="H16" s="47" t="str">
        <f>IF(B16=0,"",(IF(ISNA(VLOOKUP(B16,League!$C$10:$C$138,1,FALSE)),"New","-")))</f>
        <v>-</v>
      </c>
    </row>
    <row r="17" spans="1:8" ht="12.75">
      <c r="A17" s="43">
        <v>8</v>
      </c>
      <c r="B17" s="31" t="s">
        <v>225</v>
      </c>
      <c r="C17" s="23" t="s">
        <v>117</v>
      </c>
      <c r="D17" s="32" t="s">
        <v>64</v>
      </c>
      <c r="E17" s="33">
        <v>0.020752314814814814</v>
      </c>
      <c r="F17" s="35"/>
      <c r="G17" s="46">
        <f t="shared" si="0"/>
        <v>72.28109313998885</v>
      </c>
      <c r="H17" s="47" t="str">
        <f>IF(B17=0,"",(IF(ISNA(VLOOKUP(B17,League!$C$10:$C$138,1,FALSE)),"New","-")))</f>
        <v>-</v>
      </c>
    </row>
    <row r="18" spans="1:8" ht="12.75">
      <c r="A18" s="43">
        <v>9</v>
      </c>
      <c r="B18" s="31" t="s">
        <v>226</v>
      </c>
      <c r="C18" s="23" t="s">
        <v>63</v>
      </c>
      <c r="D18" s="32" t="s">
        <v>64</v>
      </c>
      <c r="E18" s="33">
        <v>0.020983796296296296</v>
      </c>
      <c r="F18" s="35"/>
      <c r="G18" s="46">
        <f t="shared" si="0"/>
        <v>71.48372862658577</v>
      </c>
      <c r="H18" s="47" t="str">
        <f>IF(B18=0,"",(IF(ISNA(VLOOKUP(B18,League!$C$10:$C$138,1,FALSE)),"New","-")))</f>
        <v>-</v>
      </c>
    </row>
    <row r="19" spans="1:8" ht="12.75">
      <c r="A19" s="43">
        <v>10</v>
      </c>
      <c r="B19" s="31" t="s">
        <v>227</v>
      </c>
      <c r="C19" s="23" t="s">
        <v>53</v>
      </c>
      <c r="D19" s="32" t="s">
        <v>64</v>
      </c>
      <c r="E19" s="33">
        <v>0.02171296296296296</v>
      </c>
      <c r="F19" s="35"/>
      <c r="G19" s="46">
        <f t="shared" si="0"/>
        <v>69.08315565031984</v>
      </c>
      <c r="H19" s="47" t="str">
        <f>IF(B19=0,"",(IF(ISNA(VLOOKUP(B19,League!$C$10:$C$138,1,FALSE)),"New","-")))</f>
        <v>-</v>
      </c>
    </row>
    <row r="20" spans="1:8" ht="12.75">
      <c r="A20" s="43">
        <v>11</v>
      </c>
      <c r="B20" s="31" t="s">
        <v>228</v>
      </c>
      <c r="C20" s="23" t="s">
        <v>61</v>
      </c>
      <c r="D20" s="32" t="s">
        <v>54</v>
      </c>
      <c r="E20" s="33">
        <v>0.021770833333333336</v>
      </c>
      <c r="F20" s="35"/>
      <c r="G20" s="46">
        <f t="shared" si="0"/>
        <v>68.89952153110048</v>
      </c>
      <c r="H20" s="47" t="str">
        <f>IF(B20=0,"",(IF(ISNA(VLOOKUP(B20,League!$C$10:$C$138,1,FALSE)),"New","-")))</f>
        <v>-</v>
      </c>
    </row>
    <row r="21" spans="1:8" ht="12.75">
      <c r="A21" s="43">
        <v>12</v>
      </c>
      <c r="B21" s="31" t="s">
        <v>229</v>
      </c>
      <c r="C21" s="23" t="s">
        <v>230</v>
      </c>
      <c r="D21" s="32" t="s">
        <v>54</v>
      </c>
      <c r="E21" s="33">
        <v>0.023055555555555555</v>
      </c>
      <c r="F21" s="35"/>
      <c r="G21" s="46">
        <f t="shared" si="0"/>
        <v>65.06024096385543</v>
      </c>
      <c r="H21" s="47" t="str">
        <f>IF(B21=0,"",(IF(ISNA(VLOOKUP(B21,League!$C$10:$C$138,1,FALSE)),"New","-")))</f>
        <v>New</v>
      </c>
    </row>
    <row r="22" spans="1:8" ht="12.75">
      <c r="A22" s="43">
        <v>13</v>
      </c>
      <c r="B22" s="31" t="s">
        <v>231</v>
      </c>
      <c r="C22" s="23" t="s">
        <v>61</v>
      </c>
      <c r="D22" s="32" t="s">
        <v>54</v>
      </c>
      <c r="E22" s="33">
        <v>0.02309027777777778</v>
      </c>
      <c r="F22" s="35"/>
      <c r="G22" s="46">
        <f t="shared" si="0"/>
        <v>64.9624060150376</v>
      </c>
      <c r="H22" s="47" t="str">
        <f>IF(B22=0,"",(IF(ISNA(VLOOKUP(B22,League!$C$10:$C$138,1,FALSE)),"New","-")))</f>
        <v>-</v>
      </c>
    </row>
    <row r="23" spans="1:8" ht="12.75">
      <c r="A23" s="43">
        <v>14</v>
      </c>
      <c r="B23" s="31" t="s">
        <v>232</v>
      </c>
      <c r="C23" s="23" t="s">
        <v>66</v>
      </c>
      <c r="D23" s="32" t="s">
        <v>54</v>
      </c>
      <c r="E23" s="33">
        <v>0.023530092592592592</v>
      </c>
      <c r="F23" s="35"/>
      <c r="G23" s="46">
        <f t="shared" si="0"/>
        <v>63.748155435317265</v>
      </c>
      <c r="H23" s="47" t="str">
        <f>IF(B23=0,"",(IF(ISNA(VLOOKUP(B23,League!$C$10:$C$138,1,FALSE)),"New","-")))</f>
        <v>New</v>
      </c>
    </row>
    <row r="24" spans="1:8" ht="12.75">
      <c r="A24" s="43">
        <v>15</v>
      </c>
      <c r="B24" s="31" t="s">
        <v>233</v>
      </c>
      <c r="C24" s="23" t="s">
        <v>56</v>
      </c>
      <c r="D24" s="32" t="s">
        <v>54</v>
      </c>
      <c r="E24" s="33">
        <v>0.023541666666666666</v>
      </c>
      <c r="F24" s="35"/>
      <c r="G24" s="46">
        <f t="shared" si="0"/>
        <v>63.71681415929204</v>
      </c>
      <c r="H24" s="47" t="str">
        <f>IF(B24=0,"",(IF(ISNA(VLOOKUP(B24,League!$C$10:$C$138,1,FALSE)),"New","-")))</f>
        <v>-</v>
      </c>
    </row>
    <row r="25" spans="1:8" ht="12.75">
      <c r="A25" s="43">
        <v>16</v>
      </c>
      <c r="B25" s="31" t="s">
        <v>234</v>
      </c>
      <c r="C25" s="23" t="s">
        <v>122</v>
      </c>
      <c r="D25" s="32" t="s">
        <v>54</v>
      </c>
      <c r="E25" s="33">
        <v>0.023935185185185184</v>
      </c>
      <c r="F25" s="35"/>
      <c r="G25" s="46">
        <f t="shared" si="0"/>
        <v>62.66924564796906</v>
      </c>
      <c r="H25" s="47" t="str">
        <f>IF(B25=0,"",(IF(ISNA(VLOOKUP(B25,League!$C$10:$C$138,1,FALSE)),"New","-")))</f>
        <v>New</v>
      </c>
    </row>
    <row r="26" spans="1:8" ht="12.75">
      <c r="A26" s="43">
        <v>17</v>
      </c>
      <c r="B26" s="31" t="s">
        <v>235</v>
      </c>
      <c r="C26" s="23" t="s">
        <v>66</v>
      </c>
      <c r="D26" s="32" t="s">
        <v>54</v>
      </c>
      <c r="E26" s="33">
        <v>0.0241087962962963</v>
      </c>
      <c r="F26" s="35"/>
      <c r="G26" s="46">
        <f t="shared" si="0"/>
        <v>62.21795487277964</v>
      </c>
      <c r="H26" s="47" t="str">
        <f>IF(B26=0,"",(IF(ISNA(VLOOKUP(B26,League!$C$10:$C$138,1,FALSE)),"New","-")))</f>
        <v>New</v>
      </c>
    </row>
    <row r="27" spans="1:8" ht="12.75">
      <c r="A27" s="43">
        <v>18</v>
      </c>
      <c r="B27" s="31" t="s">
        <v>236</v>
      </c>
      <c r="C27" s="23" t="s">
        <v>56</v>
      </c>
      <c r="D27" s="32" t="s">
        <v>54</v>
      </c>
      <c r="E27" s="33">
        <v>0.02417824074074074</v>
      </c>
      <c r="F27" s="35"/>
      <c r="G27" s="46">
        <f t="shared" si="0"/>
        <v>62.03925323121111</v>
      </c>
      <c r="H27" s="47" t="str">
        <f>IF(B27=0,"",(IF(ISNA(VLOOKUP(B27,League!$C$10:$C$138,1,FALSE)),"New","-")))</f>
        <v>New</v>
      </c>
    </row>
    <row r="28" spans="1:8" ht="12.75">
      <c r="A28" s="43">
        <v>19</v>
      </c>
      <c r="B28" s="31" t="s">
        <v>237</v>
      </c>
      <c r="C28" s="23" t="s">
        <v>178</v>
      </c>
      <c r="D28" s="32" t="s">
        <v>54</v>
      </c>
      <c r="E28" s="33">
        <v>0.024513888888888887</v>
      </c>
      <c r="F28" s="36"/>
      <c r="G28" s="46">
        <f t="shared" si="0"/>
        <v>61.189801699716725</v>
      </c>
      <c r="H28" s="47" t="str">
        <f>IF(B28=0,"",(IF(ISNA(VLOOKUP(B28,League!$C$10:$C$138,1,FALSE)),"New","-")))</f>
        <v>New</v>
      </c>
    </row>
    <row r="29" spans="1:8" ht="12.75">
      <c r="A29" s="43">
        <v>20</v>
      </c>
      <c r="B29" s="31" t="s">
        <v>238</v>
      </c>
      <c r="C29" s="23" t="s">
        <v>103</v>
      </c>
      <c r="D29" s="32" t="s">
        <v>54</v>
      </c>
      <c r="E29" s="33">
        <v>0.02462962962962963</v>
      </c>
      <c r="F29" s="35"/>
      <c r="G29" s="46">
        <f t="shared" si="0"/>
        <v>60.902255639097746</v>
      </c>
      <c r="H29" s="47" t="str">
        <f>IF(B29=0,"",(IF(ISNA(VLOOKUP(B29,League!$C$10:$C$138,1,FALSE)),"New","-")))</f>
        <v>New</v>
      </c>
    </row>
    <row r="30" spans="1:8" ht="12.75">
      <c r="A30" s="43">
        <v>21</v>
      </c>
      <c r="B30" s="22" t="s">
        <v>239</v>
      </c>
      <c r="C30" s="23" t="s">
        <v>53</v>
      </c>
      <c r="D30" s="32" t="s">
        <v>54</v>
      </c>
      <c r="E30" s="33">
        <v>0.025706018518518517</v>
      </c>
      <c r="F30" s="35"/>
      <c r="G30" s="46">
        <f t="shared" si="0"/>
        <v>58.35209365150834</v>
      </c>
      <c r="H30" s="47" t="str">
        <f>IF(B30=0,"",(IF(ISNA(VLOOKUP(B30,League!$C$10:$C$138,1,FALSE)),"New","-")))</f>
        <v>New</v>
      </c>
    </row>
    <row r="31" spans="1:8" ht="12.75">
      <c r="A31" s="43">
        <v>22</v>
      </c>
      <c r="B31" s="22" t="s">
        <v>240</v>
      </c>
      <c r="C31" s="23" t="s">
        <v>170</v>
      </c>
      <c r="D31" s="32" t="s">
        <v>54</v>
      </c>
      <c r="E31" s="33">
        <v>0.02888888888888889</v>
      </c>
      <c r="F31" s="35"/>
      <c r="G31" s="46">
        <f t="shared" si="0"/>
        <v>51.92307692307693</v>
      </c>
      <c r="H31" s="47" t="str">
        <f>IF(B31=0,"",(IF(ISNA(VLOOKUP(B31,League!$C$10:$C$138,1,FALSE)),"New","-")))</f>
        <v>New</v>
      </c>
    </row>
    <row r="32" spans="1:8" ht="12.75">
      <c r="A32" s="43">
        <v>23</v>
      </c>
      <c r="B32" s="22" t="s">
        <v>241</v>
      </c>
      <c r="C32" s="23" t="s">
        <v>125</v>
      </c>
      <c r="D32" s="32" t="s">
        <v>54</v>
      </c>
      <c r="E32" s="33">
        <v>0.029039351851851854</v>
      </c>
      <c r="F32" s="35"/>
      <c r="G32" s="46">
        <f t="shared" si="0"/>
        <v>51.65404543642885</v>
      </c>
      <c r="H32" s="47" t="str">
        <f>IF(B32=0,"",(IF(ISNA(VLOOKUP(B32,League!$C$10:$C$138,1,FALSE)),"New","-")))</f>
        <v>New</v>
      </c>
    </row>
    <row r="33" spans="1:8" ht="12.75">
      <c r="A33" s="43">
        <v>24</v>
      </c>
      <c r="B33" s="22" t="s">
        <v>242</v>
      </c>
      <c r="C33" s="23" t="s">
        <v>243</v>
      </c>
      <c r="D33" s="32" t="s">
        <v>54</v>
      </c>
      <c r="E33" s="33">
        <v>0.02954861111111111</v>
      </c>
      <c r="F33" s="35"/>
      <c r="G33" s="46">
        <f t="shared" si="0"/>
        <v>50.76380728554643</v>
      </c>
      <c r="H33" s="47" t="str">
        <f>IF(B33=0,"",(IF(ISNA(VLOOKUP(B33,League!$C$10:$C$138,1,FALSE)),"New","-")))</f>
        <v>New</v>
      </c>
    </row>
    <row r="34" spans="1:8" ht="12.75">
      <c r="A34" s="43">
        <v>25</v>
      </c>
      <c r="B34" s="22" t="s">
        <v>244</v>
      </c>
      <c r="C34" s="23" t="s">
        <v>101</v>
      </c>
      <c r="D34" s="32" t="s">
        <v>64</v>
      </c>
      <c r="E34" s="33">
        <v>0.029687500000000002</v>
      </c>
      <c r="F34" s="35"/>
      <c r="G34" s="46">
        <f t="shared" si="0"/>
        <v>50.526315789473685</v>
      </c>
      <c r="H34" s="47" t="str">
        <f>IF(B34=0,"",(IF(ISNA(VLOOKUP(B34,League!$C$10:$C$138,1,FALSE)),"New","-")))</f>
        <v>-</v>
      </c>
    </row>
    <row r="35" spans="1:8" ht="12.75">
      <c r="A35" s="43">
        <v>26</v>
      </c>
      <c r="B35" s="22" t="s">
        <v>245</v>
      </c>
      <c r="C35" s="23" t="s">
        <v>56</v>
      </c>
      <c r="D35" s="32" t="s">
        <v>54</v>
      </c>
      <c r="E35" s="33">
        <v>0.030000000000000002</v>
      </c>
      <c r="F35" s="35"/>
      <c r="G35" s="46">
        <f t="shared" si="0"/>
        <v>50</v>
      </c>
      <c r="H35" s="47" t="str">
        <f>IF(B35=0,"",(IF(ISNA(VLOOKUP(B35,League!$C$10:$C$138,1,FALSE)),"New","-")))</f>
        <v>New</v>
      </c>
    </row>
    <row r="36" spans="1:8" ht="12.75">
      <c r="A36" s="43">
        <v>27</v>
      </c>
      <c r="B36" s="22" t="s">
        <v>246</v>
      </c>
      <c r="C36" s="23" t="s">
        <v>247</v>
      </c>
      <c r="D36" s="32" t="s">
        <v>54</v>
      </c>
      <c r="E36" s="33">
        <v>0.031111111111111107</v>
      </c>
      <c r="F36" s="35"/>
      <c r="G36" s="46">
        <f t="shared" si="0"/>
        <v>48.21428571428573</v>
      </c>
      <c r="H36" s="47" t="str">
        <f>IF(B36=0,"",(IF(ISNA(VLOOKUP(B36,League!$C$10:$C$138,1,FALSE)),"New","-")))</f>
        <v>New</v>
      </c>
    </row>
    <row r="37" spans="1:8" ht="12.75">
      <c r="A37" s="43">
        <v>28</v>
      </c>
      <c r="B37" s="22" t="s">
        <v>248</v>
      </c>
      <c r="C37" s="23" t="s">
        <v>211</v>
      </c>
      <c r="D37" s="32" t="s">
        <v>64</v>
      </c>
      <c r="E37" s="33">
        <v>0.03138888888888889</v>
      </c>
      <c r="F37" s="35"/>
      <c r="G37" s="46">
        <f t="shared" si="0"/>
        <v>47.78761061946903</v>
      </c>
      <c r="H37" s="47" t="str">
        <f>IF(B37=0,"",(IF(ISNA(VLOOKUP(B37,League!$C$10:$C$138,1,FALSE)),"New","-")))</f>
        <v>-</v>
      </c>
    </row>
    <row r="38" spans="1:8" ht="12.75">
      <c r="A38" s="43">
        <v>29</v>
      </c>
      <c r="B38" s="22" t="s">
        <v>249</v>
      </c>
      <c r="C38" s="23" t="s">
        <v>66</v>
      </c>
      <c r="D38" s="32" t="s">
        <v>54</v>
      </c>
      <c r="E38" s="33">
        <v>0.031516203703703706</v>
      </c>
      <c r="F38" s="35"/>
      <c r="G38" s="46">
        <f t="shared" si="0"/>
        <v>47.594564818215204</v>
      </c>
      <c r="H38" s="47" t="str">
        <f>IF(B38=0,"",(IF(ISNA(VLOOKUP(B38,League!$C$10:$C$138,1,FALSE)),"New","-")))</f>
        <v>-</v>
      </c>
    </row>
    <row r="39" spans="1:8" ht="12.75">
      <c r="A39" s="43">
        <v>30</v>
      </c>
      <c r="B39" s="22" t="s">
        <v>250</v>
      </c>
      <c r="C39" s="23" t="s">
        <v>82</v>
      </c>
      <c r="D39" s="32" t="s">
        <v>54</v>
      </c>
      <c r="E39" s="33">
        <v>0.0321875</v>
      </c>
      <c r="F39" s="35"/>
      <c r="G39" s="46">
        <f t="shared" si="0"/>
        <v>46.601941747572816</v>
      </c>
      <c r="H39" s="47" t="str">
        <f>IF(B39=0,"",(IF(ISNA(VLOOKUP(B39,League!$C$10:$C$138,1,FALSE)),"New","-")))</f>
        <v>New</v>
      </c>
    </row>
    <row r="40" spans="1:8" ht="12.75">
      <c r="A40" s="43">
        <v>31</v>
      </c>
      <c r="B40" s="22" t="s">
        <v>251</v>
      </c>
      <c r="C40" s="23" t="s">
        <v>252</v>
      </c>
      <c r="D40" s="32" t="s">
        <v>54</v>
      </c>
      <c r="E40" s="33">
        <v>0.03392361111111111</v>
      </c>
      <c r="F40" s="35"/>
      <c r="G40" s="46">
        <f t="shared" si="0"/>
        <v>44.21699078812692</v>
      </c>
      <c r="H40" s="47" t="str">
        <f>IF(B40=0,"",(IF(ISNA(VLOOKUP(B40,League!$C$10:$C$138,1,FALSE)),"New","-")))</f>
        <v>New</v>
      </c>
    </row>
    <row r="41" spans="1:8" ht="12.75">
      <c r="A41" s="43">
        <v>32</v>
      </c>
      <c r="B41" s="22" t="s">
        <v>253</v>
      </c>
      <c r="C41" s="23" t="s">
        <v>122</v>
      </c>
      <c r="D41" s="32" t="s">
        <v>54</v>
      </c>
      <c r="E41" s="33">
        <v>0.03394675925925926</v>
      </c>
      <c r="F41" s="35"/>
      <c r="G41" s="46">
        <f t="shared" si="0"/>
        <v>44.18683941356973</v>
      </c>
      <c r="H41" s="47" t="str">
        <f>IF(B41=0,"",(IF(ISNA(VLOOKUP(B41,League!$C$10:$C$138,1,FALSE)),"New","-")))</f>
        <v>New</v>
      </c>
    </row>
    <row r="42" spans="1:8" ht="12.75">
      <c r="A42" s="43">
        <v>33</v>
      </c>
      <c r="B42" s="22" t="s">
        <v>254</v>
      </c>
      <c r="C42" s="23" t="s">
        <v>252</v>
      </c>
      <c r="D42" s="32" t="s">
        <v>54</v>
      </c>
      <c r="E42" s="33">
        <v>0.03634259259259259</v>
      </c>
      <c r="F42" s="35"/>
      <c r="G42" s="46">
        <f t="shared" si="0"/>
        <v>41.27388535031847</v>
      </c>
      <c r="H42" s="47" t="str">
        <f>IF(B42=0,"",(IF(ISNA(VLOOKUP(B42,League!$C$10:$C$138,1,FALSE)),"New","-")))</f>
        <v>New</v>
      </c>
    </row>
    <row r="43" spans="1:8" ht="12.75">
      <c r="A43" s="43">
        <v>34</v>
      </c>
      <c r="B43" s="22" t="s">
        <v>255</v>
      </c>
      <c r="C43" s="23" t="s">
        <v>178</v>
      </c>
      <c r="D43" s="32" t="s">
        <v>54</v>
      </c>
      <c r="E43" s="33">
        <v>0.037974537037037036</v>
      </c>
      <c r="F43" s="35"/>
      <c r="G43" s="46">
        <f t="shared" si="0"/>
        <v>39.50015239256325</v>
      </c>
      <c r="H43" s="47" t="str">
        <f>IF(B43=0,"",(IF(ISNA(VLOOKUP(B43,League!$C$10:$C$138,1,FALSE)),"New","-")))</f>
        <v>New</v>
      </c>
    </row>
    <row r="44" spans="1:8" ht="12.75">
      <c r="A44" s="43">
        <v>35</v>
      </c>
      <c r="B44" s="22" t="s">
        <v>256</v>
      </c>
      <c r="C44" s="23" t="s">
        <v>53</v>
      </c>
      <c r="D44" s="32" t="s">
        <v>54</v>
      </c>
      <c r="E44" s="33">
        <v>0.03939814814814815</v>
      </c>
      <c r="F44" s="35"/>
      <c r="G44" s="46">
        <f t="shared" si="0"/>
        <v>38.072855464159815</v>
      </c>
      <c r="H44" s="47" t="str">
        <f>IF(B44=0,"",(IF(ISNA(VLOOKUP(B44,League!$C$10:$C$138,1,FALSE)),"New","-")))</f>
        <v>-</v>
      </c>
    </row>
    <row r="45" spans="1:8" ht="12.75">
      <c r="A45" s="43">
        <v>36</v>
      </c>
      <c r="B45" s="22" t="s">
        <v>257</v>
      </c>
      <c r="C45" s="23" t="s">
        <v>127</v>
      </c>
      <c r="D45" s="32" t="s">
        <v>54</v>
      </c>
      <c r="E45" s="33">
        <v>0.04003472222222222</v>
      </c>
      <c r="F45" s="35"/>
      <c r="G45" s="46">
        <f t="shared" si="0"/>
        <v>37.467476149176065</v>
      </c>
      <c r="H45" s="47" t="str">
        <f>IF(B45=0,"",(IF(ISNA(VLOOKUP(B45,League!$C$10:$C$138,1,FALSE)),"New","-")))</f>
        <v>New</v>
      </c>
    </row>
    <row r="46" spans="1:8" ht="12.75">
      <c r="A46" s="43">
        <v>37</v>
      </c>
      <c r="B46" s="22" t="s">
        <v>258</v>
      </c>
      <c r="C46" s="23" t="s">
        <v>172</v>
      </c>
      <c r="D46" s="32" t="s">
        <v>54</v>
      </c>
      <c r="E46" s="33">
        <v>0.04193287037037038</v>
      </c>
      <c r="F46" s="35"/>
      <c r="G46" s="46">
        <f t="shared" si="0"/>
        <v>35.771460115926025</v>
      </c>
      <c r="H46" s="47" t="str">
        <f>IF(B46=0,"",(IF(ISNA(VLOOKUP(B46,League!$C$10:$C$138,1,FALSE)),"New","-")))</f>
        <v>New</v>
      </c>
    </row>
    <row r="47" spans="1:8" ht="12.75">
      <c r="A47" s="43">
        <v>38</v>
      </c>
      <c r="B47" s="22" t="s">
        <v>259</v>
      </c>
      <c r="C47" s="23" t="s">
        <v>172</v>
      </c>
      <c r="D47" s="32" t="s">
        <v>54</v>
      </c>
      <c r="E47" s="33">
        <v>0.04196759259259259</v>
      </c>
      <c r="F47" s="35"/>
      <c r="G47" s="46">
        <f t="shared" si="0"/>
        <v>35.741864313292886</v>
      </c>
      <c r="H47" s="47" t="str">
        <f>IF(B47=0,"",(IF(ISNA(VLOOKUP(B47,League!$C$10:$C$138,1,FALSE)),"New","-")))</f>
        <v>New</v>
      </c>
    </row>
    <row r="48" spans="1:8" ht="12.75">
      <c r="A48" s="43">
        <v>39</v>
      </c>
      <c r="B48" s="22" t="s">
        <v>260</v>
      </c>
      <c r="C48" s="23" t="s">
        <v>84</v>
      </c>
      <c r="D48" s="32" t="s">
        <v>54</v>
      </c>
      <c r="E48" s="33">
        <v>0.042337962962962966</v>
      </c>
      <c r="F48" s="35"/>
      <c r="G48" s="46">
        <f t="shared" si="0"/>
        <v>35.42919628212138</v>
      </c>
      <c r="H48" s="47" t="str">
        <f>IF(B48=0,"",(IF(ISNA(VLOOKUP(B48,League!$C$10:$C$138,1,FALSE)),"New","-")))</f>
        <v>New</v>
      </c>
    </row>
    <row r="49" spans="1:8" ht="12.75">
      <c r="A49" s="43">
        <v>40</v>
      </c>
      <c r="B49" s="22" t="s">
        <v>261</v>
      </c>
      <c r="C49" s="23" t="s">
        <v>170</v>
      </c>
      <c r="D49" s="32" t="s">
        <v>54</v>
      </c>
      <c r="E49" s="33">
        <v>0.04396990740740741</v>
      </c>
      <c r="F49" s="35"/>
      <c r="G49" s="46">
        <f t="shared" si="0"/>
        <v>34.11424058962885</v>
      </c>
      <c r="H49" s="47" t="str">
        <f>IF(B49=0,"",(IF(ISNA(VLOOKUP(B49,League!$C$10:$C$138,1,FALSE)),"New","-")))</f>
        <v>New</v>
      </c>
    </row>
    <row r="50" spans="1:8" ht="12.75">
      <c r="A50" s="43"/>
      <c r="B50" s="38" t="s">
        <v>262</v>
      </c>
      <c r="C50" s="43" t="s">
        <v>213</v>
      </c>
      <c r="D50" s="44" t="s">
        <v>54</v>
      </c>
      <c r="E50" s="45">
        <v>0.045347222222222226</v>
      </c>
      <c r="F50" s="48"/>
      <c r="G50" s="46">
        <f t="shared" si="0"/>
        <v>33.078101071975496</v>
      </c>
      <c r="H50" s="47" t="str">
        <f>IF(B50=0,"",(IF(ISNA(VLOOKUP(B50,League!$C$10:$C$138,1,FALSE)),"New","-")))</f>
        <v>New</v>
      </c>
    </row>
    <row r="51" spans="1:8" ht="12.75">
      <c r="A51" s="43"/>
      <c r="B51" s="38" t="s">
        <v>263</v>
      </c>
      <c r="C51" s="43" t="s">
        <v>82</v>
      </c>
      <c r="D51" s="44" t="s">
        <v>54</v>
      </c>
      <c r="E51" s="45">
        <v>0.06851851851851852</v>
      </c>
      <c r="F51" s="48"/>
      <c r="G51" s="46">
        <f t="shared" si="0"/>
        <v>21.891891891891895</v>
      </c>
      <c r="H51" s="47" t="str">
        <f>IF(B51=0,"",(IF(ISNA(VLOOKUP(B51,League!$C$10:$C$138,1,FALSE)),"New","-")))</f>
        <v>New</v>
      </c>
    </row>
    <row r="52" spans="1:8" ht="12.75">
      <c r="A52" s="43"/>
      <c r="B52" s="38" t="s">
        <v>264</v>
      </c>
      <c r="C52" s="43" t="s">
        <v>63</v>
      </c>
      <c r="D52" s="44" t="s">
        <v>54</v>
      </c>
      <c r="E52" s="45">
        <v>0.0685763888888889</v>
      </c>
      <c r="F52" s="48"/>
      <c r="G52" s="46">
        <f t="shared" si="0"/>
        <v>21.873417721518987</v>
      </c>
      <c r="H52" s="47" t="str">
        <f>IF(B52=0,"",(IF(ISNA(VLOOKUP(B52,League!$C$10:$C$138,1,FALSE)),"New","-")))</f>
        <v>New</v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0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0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t="shared" si="0"/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aca="true" t="shared" si="1" ref="G75:G100">IF(ISBLANK(F75),IF(ISBLANK(E75)," ",E$10/E75*100),0)</f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1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1"/>
        <v> </v>
      </c>
      <c r="H99" s="47">
        <f>IF(B99=0,"",(IF(ISNA(VLOOKUP(B99,League!$C$10:$C$138,1,FALSE)),"New","-")))</f>
      </c>
    </row>
    <row r="100" spans="1:8" ht="12.75">
      <c r="A100" s="43"/>
      <c r="B100" s="38"/>
      <c r="C100" s="43"/>
      <c r="D100" s="44"/>
      <c r="E100" s="45"/>
      <c r="F100" s="48"/>
      <c r="G100" s="46" t="str">
        <f t="shared" si="1"/>
        <v> </v>
      </c>
      <c r="H100" s="47">
        <f>IF(B100=0,"",(IF(ISNA(VLOOKUP(B100,League!$C$10:$C$138,1,FALSE)),"New","-")))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57421875" style="37" customWidth="1"/>
    <col min="2" max="2" width="28.2812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36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31</v>
      </c>
    </row>
    <row r="4" spans="1:2" ht="12.75">
      <c r="A4" s="38" t="s">
        <v>38</v>
      </c>
      <c r="B4" s="58">
        <v>39949</v>
      </c>
    </row>
    <row r="5" spans="1:2" ht="12.75">
      <c r="A5" s="38" t="s">
        <v>5</v>
      </c>
      <c r="B5" s="62" t="s">
        <v>265</v>
      </c>
    </row>
    <row r="6" spans="1:2" ht="12.75">
      <c r="A6" s="38" t="s">
        <v>7</v>
      </c>
      <c r="B6" s="62" t="s">
        <v>266</v>
      </c>
    </row>
    <row r="7" spans="1:8" ht="12.75">
      <c r="A7" s="38" t="s">
        <v>6</v>
      </c>
      <c r="B7" s="62" t="s">
        <v>120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27" t="s">
        <v>222</v>
      </c>
      <c r="C10" s="26" t="s">
        <v>56</v>
      </c>
      <c r="D10" s="28" t="s">
        <v>268</v>
      </c>
      <c r="E10" s="29">
        <v>0.009027777777777779</v>
      </c>
      <c r="F10" s="30"/>
      <c r="G10" s="41">
        <f aca="true" t="shared" si="0" ref="G10:G41"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31" t="s">
        <v>224</v>
      </c>
      <c r="C11" s="23" t="s">
        <v>140</v>
      </c>
      <c r="D11" s="32" t="s">
        <v>64</v>
      </c>
      <c r="E11" s="33">
        <v>0.0090625</v>
      </c>
      <c r="F11" s="34"/>
      <c r="G11" s="46">
        <f t="shared" si="0"/>
        <v>99.61685823754792</v>
      </c>
      <c r="H11" s="47" t="str">
        <f>IF(B11=0,"",(IF(ISNA(VLOOKUP(B11,League!$C$10:$C$138,1,FALSE)),"New","-")))</f>
        <v>-</v>
      </c>
    </row>
    <row r="12" spans="1:8" ht="12.75">
      <c r="A12" s="43">
        <v>3</v>
      </c>
      <c r="B12" s="31" t="s">
        <v>228</v>
      </c>
      <c r="C12" s="23" t="s">
        <v>61</v>
      </c>
      <c r="D12" s="32" t="s">
        <v>268</v>
      </c>
      <c r="E12" s="33">
        <v>0.010011574074074074</v>
      </c>
      <c r="F12" s="34"/>
      <c r="G12" s="46">
        <f t="shared" si="0"/>
        <v>90.17341040462429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31" t="s">
        <v>225</v>
      </c>
      <c r="C13" s="23" t="s">
        <v>117</v>
      </c>
      <c r="D13" s="32" t="s">
        <v>64</v>
      </c>
      <c r="E13" s="33">
        <v>0.010231481481481482</v>
      </c>
      <c r="F13" s="34"/>
      <c r="G13" s="46">
        <f t="shared" si="0"/>
        <v>88.23529411764707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31" t="s">
        <v>218</v>
      </c>
      <c r="C14" s="23" t="s">
        <v>53</v>
      </c>
      <c r="D14" s="32" t="s">
        <v>268</v>
      </c>
      <c r="E14" s="33">
        <v>0.010439814814814813</v>
      </c>
      <c r="F14" s="34" t="s">
        <v>214</v>
      </c>
      <c r="G14" s="46">
        <f t="shared" si="0"/>
        <v>0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31" t="s">
        <v>272</v>
      </c>
      <c r="C15" s="23" t="s">
        <v>127</v>
      </c>
      <c r="D15" s="32" t="s">
        <v>268</v>
      </c>
      <c r="E15" s="33">
        <v>0.01045138888888889</v>
      </c>
      <c r="F15" s="34"/>
      <c r="G15" s="46">
        <f t="shared" si="0"/>
        <v>86.37873754152824</v>
      </c>
      <c r="H15" s="47" t="str">
        <f>IF(B15=0,"",(IF(ISNA(VLOOKUP(B15,League!$C$10:$C$138,1,FALSE)),"New","-")))</f>
        <v>New</v>
      </c>
    </row>
    <row r="16" spans="1:8" ht="12.75">
      <c r="A16" s="43">
        <v>7</v>
      </c>
      <c r="B16" s="31" t="s">
        <v>269</v>
      </c>
      <c r="C16" s="23" t="s">
        <v>122</v>
      </c>
      <c r="D16" s="32" t="s">
        <v>268</v>
      </c>
      <c r="E16" s="33">
        <v>0.01085648148148148</v>
      </c>
      <c r="F16" s="34"/>
      <c r="G16" s="46">
        <f t="shared" si="0"/>
        <v>83.15565031982943</v>
      </c>
      <c r="H16" s="47" t="str">
        <f>IF(B16=0,"",(IF(ISNA(VLOOKUP(B16,League!$C$10:$C$138,1,FALSE)),"New","-")))</f>
        <v>New</v>
      </c>
    </row>
    <row r="17" spans="1:8" ht="12.75">
      <c r="A17" s="43">
        <v>8</v>
      </c>
      <c r="B17" s="31" t="s">
        <v>232</v>
      </c>
      <c r="C17" s="23" t="s">
        <v>56</v>
      </c>
      <c r="D17" s="32" t="s">
        <v>268</v>
      </c>
      <c r="E17" s="33">
        <v>0.011886574074074075</v>
      </c>
      <c r="F17" s="35"/>
      <c r="G17" s="46">
        <f t="shared" si="0"/>
        <v>75.94936708860759</v>
      </c>
      <c r="H17" s="47" t="str">
        <f>IF(B17=0,"",(IF(ISNA(VLOOKUP(B17,League!$C$10:$C$138,1,FALSE)),"New","-")))</f>
        <v>New</v>
      </c>
    </row>
    <row r="18" spans="1:8" ht="12.75">
      <c r="A18" s="43">
        <v>9</v>
      </c>
      <c r="B18" s="31" t="s">
        <v>233</v>
      </c>
      <c r="C18" s="23" t="s">
        <v>56</v>
      </c>
      <c r="D18" s="32" t="s">
        <v>268</v>
      </c>
      <c r="E18" s="33">
        <v>0.011909722222222223</v>
      </c>
      <c r="F18" s="35"/>
      <c r="G18" s="46">
        <f t="shared" si="0"/>
        <v>75.80174927113703</v>
      </c>
      <c r="H18" s="47" t="str">
        <f>IF(B18=0,"",(IF(ISNA(VLOOKUP(B18,League!$C$10:$C$138,1,FALSE)),"New","-")))</f>
        <v>-</v>
      </c>
    </row>
    <row r="19" spans="1:8" ht="12.75">
      <c r="A19" s="43">
        <v>10</v>
      </c>
      <c r="B19" s="31" t="s">
        <v>227</v>
      </c>
      <c r="C19" s="23" t="s">
        <v>63</v>
      </c>
      <c r="D19" s="32" t="s">
        <v>64</v>
      </c>
      <c r="E19" s="33">
        <v>0.013541666666666667</v>
      </c>
      <c r="F19" s="35"/>
      <c r="G19" s="46">
        <f t="shared" si="0"/>
        <v>66.66666666666667</v>
      </c>
      <c r="H19" s="47" t="str">
        <f>IF(B19=0,"",(IF(ISNA(VLOOKUP(B19,League!$C$10:$C$138,1,FALSE)),"New","-")))</f>
        <v>-</v>
      </c>
    </row>
    <row r="20" spans="1:8" ht="12.75">
      <c r="A20" s="43">
        <v>11</v>
      </c>
      <c r="B20" s="31" t="s">
        <v>226</v>
      </c>
      <c r="C20" s="23" t="s">
        <v>63</v>
      </c>
      <c r="D20" s="32" t="s">
        <v>64</v>
      </c>
      <c r="E20" s="33">
        <v>0.013599537037037037</v>
      </c>
      <c r="F20" s="35"/>
      <c r="G20" s="46">
        <f t="shared" si="0"/>
        <v>66.38297872340426</v>
      </c>
      <c r="H20" s="47" t="str">
        <f>IF(B20=0,"",(IF(ISNA(VLOOKUP(B20,League!$C$10:$C$138,1,FALSE)),"New","-")))</f>
        <v>-</v>
      </c>
    </row>
    <row r="21" spans="1:8" ht="12.75">
      <c r="A21" s="43">
        <v>12</v>
      </c>
      <c r="B21" s="31" t="s">
        <v>271</v>
      </c>
      <c r="C21" s="23" t="s">
        <v>61</v>
      </c>
      <c r="D21" s="32" t="s">
        <v>268</v>
      </c>
      <c r="E21" s="33">
        <v>0.015659722222222224</v>
      </c>
      <c r="F21" s="35"/>
      <c r="G21" s="46">
        <f t="shared" si="0"/>
        <v>57.64966740576497</v>
      </c>
      <c r="H21" s="47" t="str">
        <f>IF(B21=0,"",(IF(ISNA(VLOOKUP(B21,League!$C$10:$C$138,1,FALSE)),"New","-")))</f>
        <v>-</v>
      </c>
    </row>
    <row r="22" spans="1:8" ht="12.75">
      <c r="A22" s="43">
        <v>13</v>
      </c>
      <c r="B22" s="31" t="s">
        <v>220</v>
      </c>
      <c r="C22" s="23" t="s">
        <v>53</v>
      </c>
      <c r="D22" s="32" t="s">
        <v>268</v>
      </c>
      <c r="E22" s="33">
        <v>0.016273148148148148</v>
      </c>
      <c r="F22" s="35"/>
      <c r="G22" s="46">
        <f t="shared" si="0"/>
        <v>55.476529160739695</v>
      </c>
      <c r="H22" s="47" t="str">
        <f>IF(B22=0,"",(IF(ISNA(VLOOKUP(B22,League!$C$10:$C$138,1,FALSE)),"New","-")))</f>
        <v>-</v>
      </c>
    </row>
    <row r="23" spans="1:8" ht="12.75">
      <c r="A23" s="43">
        <v>14</v>
      </c>
      <c r="B23" s="31" t="s">
        <v>223</v>
      </c>
      <c r="C23" s="23" t="s">
        <v>140</v>
      </c>
      <c r="D23" s="32" t="s">
        <v>268</v>
      </c>
      <c r="E23" s="33">
        <v>0.01644675925925926</v>
      </c>
      <c r="F23" s="35"/>
      <c r="G23" s="46">
        <f t="shared" si="0"/>
        <v>54.89092188599578</v>
      </c>
      <c r="H23" s="47" t="str">
        <f>IF(B23=0,"",(IF(ISNA(VLOOKUP(B23,League!$C$10:$C$138,1,FALSE)),"New","-")))</f>
        <v>New</v>
      </c>
    </row>
    <row r="24" spans="1:8" ht="12.75">
      <c r="A24" s="43">
        <v>15</v>
      </c>
      <c r="B24" s="31" t="s">
        <v>235</v>
      </c>
      <c r="C24" s="23" t="s">
        <v>66</v>
      </c>
      <c r="D24" s="32" t="s">
        <v>268</v>
      </c>
      <c r="E24" s="33">
        <v>0.01693287037037037</v>
      </c>
      <c r="F24" s="35"/>
      <c r="G24" s="46">
        <f t="shared" si="0"/>
        <v>53.3151059466849</v>
      </c>
      <c r="H24" s="47" t="str">
        <f>IF(B24=0,"",(IF(ISNA(VLOOKUP(B24,League!$C$10:$C$138,1,FALSE)),"New","-")))</f>
        <v>New</v>
      </c>
    </row>
    <row r="25" spans="1:8" ht="12.75">
      <c r="A25" s="43">
        <v>16</v>
      </c>
      <c r="B25" s="31" t="s">
        <v>270</v>
      </c>
      <c r="C25" s="23" t="s">
        <v>138</v>
      </c>
      <c r="D25" s="32" t="s">
        <v>268</v>
      </c>
      <c r="E25" s="33">
        <v>0.020775462962962964</v>
      </c>
      <c r="F25" s="35"/>
      <c r="G25" s="46">
        <f t="shared" si="0"/>
        <v>43.45403899721448</v>
      </c>
      <c r="H25" s="47" t="str">
        <f>IF(B25=0,"",(IF(ISNA(VLOOKUP(B25,League!$C$10:$C$138,1,FALSE)),"New","-")))</f>
        <v>New</v>
      </c>
    </row>
    <row r="26" spans="1:8" ht="12.75">
      <c r="A26" s="43">
        <v>17</v>
      </c>
      <c r="B26" s="31" t="s">
        <v>221</v>
      </c>
      <c r="C26" s="23" t="s">
        <v>92</v>
      </c>
      <c r="D26" s="32" t="s">
        <v>268</v>
      </c>
      <c r="E26" s="33">
        <v>0.03050925925925926</v>
      </c>
      <c r="F26" s="35"/>
      <c r="G26" s="46">
        <f t="shared" si="0"/>
        <v>29.590288315629742</v>
      </c>
      <c r="H26" s="47" t="str">
        <f>IF(B26=0,"",(IF(ISNA(VLOOKUP(B26,League!$C$10:$C$138,1,FALSE)),"New","-")))</f>
        <v>-</v>
      </c>
    </row>
    <row r="27" spans="1:8" ht="12.75">
      <c r="A27" s="43">
        <v>18</v>
      </c>
      <c r="B27" s="31" t="s">
        <v>267</v>
      </c>
      <c r="C27" s="23" t="s">
        <v>122</v>
      </c>
      <c r="D27" s="32" t="s">
        <v>268</v>
      </c>
      <c r="E27" s="33">
        <v>0.03599537037037037</v>
      </c>
      <c r="F27" s="35" t="s">
        <v>214</v>
      </c>
      <c r="G27" s="46">
        <f t="shared" si="0"/>
        <v>0</v>
      </c>
      <c r="H27" s="47" t="str">
        <f>IF(B27=0,"",(IF(ISNA(VLOOKUP(B27,League!$C$10:$C$138,1,FALSE)),"New","-")))</f>
        <v>New</v>
      </c>
    </row>
    <row r="28" spans="1:8" ht="12.75">
      <c r="A28" s="43">
        <v>19</v>
      </c>
      <c r="B28" s="31"/>
      <c r="C28" s="23"/>
      <c r="D28" s="32"/>
      <c r="E28" s="33"/>
      <c r="F28" s="36"/>
      <c r="G28" s="46" t="str">
        <f t="shared" si="0"/>
        <v> </v>
      </c>
      <c r="H28" s="47">
        <f>IF(B28=0,"",(IF(ISNA(VLOOKUP(B28,League!$C$10:$C$138,1,FALSE)),"New","-")))</f>
      </c>
    </row>
    <row r="29" spans="1:8" ht="12.75">
      <c r="A29" s="43">
        <v>20</v>
      </c>
      <c r="B29" s="31"/>
      <c r="C29" s="23"/>
      <c r="D29" s="32"/>
      <c r="E29" s="33"/>
      <c r="F29" s="35"/>
      <c r="G29" s="46" t="str">
        <f t="shared" si="0"/>
        <v> </v>
      </c>
      <c r="H29" s="47">
        <f>IF(B29=0,"",(IF(ISNA(VLOOKUP(B29,League!$C$10:$C$138,1,FALSE)),"New","-")))</f>
      </c>
    </row>
    <row r="30" spans="1:8" ht="12.75">
      <c r="A30" s="43">
        <v>21</v>
      </c>
      <c r="B30" s="22"/>
      <c r="C30" s="23"/>
      <c r="D30" s="32"/>
      <c r="E30" s="33"/>
      <c r="F30" s="35"/>
      <c r="G30" s="46" t="str">
        <f t="shared" si="0"/>
        <v> </v>
      </c>
      <c r="H30" s="47">
        <f>IF(B30=0,"",(IF(ISNA(VLOOKUP(B30,League!$C$10:$C$138,1,FALSE)),"New","-")))</f>
      </c>
    </row>
    <row r="31" spans="1:8" ht="12.75">
      <c r="A31" s="43">
        <v>22</v>
      </c>
      <c r="B31" s="22"/>
      <c r="C31" s="23"/>
      <c r="D31" s="32"/>
      <c r="E31" s="33"/>
      <c r="F31" s="35"/>
      <c r="G31" s="46" t="str">
        <f t="shared" si="0"/>
        <v> </v>
      </c>
      <c r="H31" s="47">
        <f>IF(B31=0,"",(IF(ISNA(VLOOKUP(B31,League!$C$10:$C$138,1,FALSE)),"New","-")))</f>
      </c>
    </row>
    <row r="32" spans="1:8" ht="12.75">
      <c r="A32" s="43">
        <v>23</v>
      </c>
      <c r="B32" s="22"/>
      <c r="C32" s="23"/>
      <c r="D32" s="32"/>
      <c r="E32" s="33"/>
      <c r="F32" s="35"/>
      <c r="G32" s="46" t="str">
        <f t="shared" si="0"/>
        <v> </v>
      </c>
      <c r="H32" s="47">
        <f>IF(B32=0,"",(IF(ISNA(VLOOKUP(B32,League!$C$10:$C$138,1,FALSE)),"New","-")))</f>
      </c>
    </row>
    <row r="33" spans="1:8" ht="12.75">
      <c r="A33" s="43">
        <v>24</v>
      </c>
      <c r="B33" s="22"/>
      <c r="C33" s="23"/>
      <c r="D33" s="32"/>
      <c r="E33" s="33"/>
      <c r="F33" s="35"/>
      <c r="G33" s="46" t="str">
        <f t="shared" si="0"/>
        <v> </v>
      </c>
      <c r="H33" s="47">
        <f>IF(B33=0,"",(IF(ISNA(VLOOKUP(B33,League!$C$10:$C$138,1,FALSE)),"New","-")))</f>
      </c>
    </row>
    <row r="34" spans="1:8" ht="12.75">
      <c r="A34" s="43">
        <v>25</v>
      </c>
      <c r="B34" s="22"/>
      <c r="C34" s="23"/>
      <c r="D34" s="32"/>
      <c r="E34" s="33"/>
      <c r="F34" s="35"/>
      <c r="G34" s="46" t="str">
        <f t="shared" si="0"/>
        <v> </v>
      </c>
      <c r="H34" s="47">
        <f>IF(B34=0,"",(IF(ISNA(VLOOKUP(B34,League!$C$10:$C$138,1,FALSE)),"New","-")))</f>
      </c>
    </row>
    <row r="35" spans="1:8" ht="12.75">
      <c r="A35" s="43">
        <v>26</v>
      </c>
      <c r="B35" s="22"/>
      <c r="C35" s="23"/>
      <c r="D35" s="32"/>
      <c r="E35" s="33"/>
      <c r="F35" s="35"/>
      <c r="G35" s="46" t="str">
        <f t="shared" si="0"/>
        <v> </v>
      </c>
      <c r="H35" s="47">
        <f>IF(B35=0,"",(IF(ISNA(VLOOKUP(B35,League!$C$10:$C$138,1,FALSE)),"New","-")))</f>
      </c>
    </row>
    <row r="36" spans="1:8" ht="12.75">
      <c r="A36" s="43">
        <v>27</v>
      </c>
      <c r="B36" s="22"/>
      <c r="C36" s="23"/>
      <c r="D36" s="32"/>
      <c r="E36" s="33"/>
      <c r="F36" s="35"/>
      <c r="G36" s="46" t="str">
        <f t="shared" si="0"/>
        <v> </v>
      </c>
      <c r="H36" s="47">
        <f>IF(B36=0,"",(IF(ISNA(VLOOKUP(B36,League!$C$10:$C$138,1,FALSE)),"New","-")))</f>
      </c>
    </row>
    <row r="37" spans="1:8" ht="12.75">
      <c r="A37" s="43">
        <v>28</v>
      </c>
      <c r="B37" s="22"/>
      <c r="C37" s="23"/>
      <c r="D37" s="32"/>
      <c r="E37" s="33"/>
      <c r="F37" s="35"/>
      <c r="G37" s="46" t="str">
        <f t="shared" si="0"/>
        <v> </v>
      </c>
      <c r="H37" s="47">
        <f>IF(B37=0,"",(IF(ISNA(VLOOKUP(B37,League!$C$10:$C$138,1,FALSE)),"New","-")))</f>
      </c>
    </row>
    <row r="38" spans="1:8" ht="12.75">
      <c r="A38" s="43">
        <v>29</v>
      </c>
      <c r="B38" s="22"/>
      <c r="C38" s="23"/>
      <c r="D38" s="32"/>
      <c r="E38" s="33"/>
      <c r="F38" s="35"/>
      <c r="G38" s="46" t="str">
        <f t="shared" si="0"/>
        <v> </v>
      </c>
      <c r="H38" s="47">
        <f>IF(B38=0,"",(IF(ISNA(VLOOKUP(B38,League!$C$10:$C$138,1,FALSE)),"New","-")))</f>
      </c>
    </row>
    <row r="39" spans="1:8" ht="12.75">
      <c r="A39" s="43">
        <v>30</v>
      </c>
      <c r="B39" s="22"/>
      <c r="C39" s="23"/>
      <c r="D39" s="32"/>
      <c r="E39" s="33"/>
      <c r="F39" s="35"/>
      <c r="G39" s="46" t="str">
        <f t="shared" si="0"/>
        <v> </v>
      </c>
      <c r="H39" s="47">
        <f>IF(B39=0,"",(IF(ISNA(VLOOKUP(B39,League!$C$10:$C$138,1,FALSE)),"New","-")))</f>
      </c>
    </row>
    <row r="40" spans="1:8" ht="12.75">
      <c r="A40" s="43">
        <v>31</v>
      </c>
      <c r="B40" s="22"/>
      <c r="C40" s="23"/>
      <c r="D40" s="32"/>
      <c r="E40" s="33"/>
      <c r="F40" s="35"/>
      <c r="G40" s="46" t="str">
        <f t="shared" si="0"/>
        <v> </v>
      </c>
      <c r="H40" s="47">
        <f>IF(B40=0,"",(IF(ISNA(VLOOKUP(B40,League!$C$10:$C$138,1,FALSE)),"New","-")))</f>
      </c>
    </row>
    <row r="41" spans="1:8" ht="12.75">
      <c r="A41" s="43">
        <v>32</v>
      </c>
      <c r="B41" s="22"/>
      <c r="C41" s="23"/>
      <c r="D41" s="32"/>
      <c r="E41" s="33"/>
      <c r="F41" s="35"/>
      <c r="G41" s="46" t="str">
        <f t="shared" si="0"/>
        <v> </v>
      </c>
      <c r="H41" s="47">
        <f>IF(B41=0,"",(IF(ISNA(VLOOKUP(B41,League!$C$10:$C$138,1,FALSE)),"New","-")))</f>
      </c>
    </row>
    <row r="42" spans="1:8" ht="12.75">
      <c r="A42" s="43">
        <v>33</v>
      </c>
      <c r="B42" s="22"/>
      <c r="C42" s="23"/>
      <c r="D42" s="32"/>
      <c r="E42" s="33"/>
      <c r="F42" s="35"/>
      <c r="G42" s="46" t="str">
        <f aca="true" t="shared" si="1" ref="G42:G73">IF(ISBLANK(F42),IF(ISBLANK(E42)," ",E$10/E42*100),0)</f>
        <v> </v>
      </c>
      <c r="H42" s="47">
        <f>IF(B42=0,"",(IF(ISNA(VLOOKUP(B42,League!$C$10:$C$138,1,FALSE)),"New","-")))</f>
      </c>
    </row>
    <row r="43" spans="1:8" ht="12.75">
      <c r="A43" s="43">
        <v>34</v>
      </c>
      <c r="B43" s="22"/>
      <c r="C43" s="23"/>
      <c r="D43" s="32"/>
      <c r="E43" s="33"/>
      <c r="F43" s="35"/>
      <c r="G43" s="46" t="str">
        <f t="shared" si="1"/>
        <v> </v>
      </c>
      <c r="H43" s="47">
        <f>IF(B43=0,"",(IF(ISNA(VLOOKUP(B43,League!$C$10:$C$138,1,FALSE)),"New","-")))</f>
      </c>
    </row>
    <row r="44" spans="1:8" ht="12.75">
      <c r="A44" s="43">
        <v>35</v>
      </c>
      <c r="B44" s="22"/>
      <c r="C44" s="23"/>
      <c r="D44" s="32"/>
      <c r="E44" s="33"/>
      <c r="F44" s="35"/>
      <c r="G44" s="46" t="str">
        <f t="shared" si="1"/>
        <v> </v>
      </c>
      <c r="H44" s="47">
        <f>IF(B44=0,"",(IF(ISNA(VLOOKUP(B44,League!$C$10:$C$138,1,FALSE)),"New","-")))</f>
      </c>
    </row>
    <row r="45" spans="1:8" ht="12.75">
      <c r="A45" s="43">
        <v>36</v>
      </c>
      <c r="B45" s="22"/>
      <c r="C45" s="23"/>
      <c r="D45" s="32"/>
      <c r="E45" s="33"/>
      <c r="F45" s="35"/>
      <c r="G45" s="46" t="str">
        <f t="shared" si="1"/>
        <v> </v>
      </c>
      <c r="H45" s="47">
        <f>IF(B45=0,"",(IF(ISNA(VLOOKUP(B45,League!$C$10:$C$138,1,FALSE)),"New","-")))</f>
      </c>
    </row>
    <row r="46" spans="1:8" ht="12.75">
      <c r="A46" s="43">
        <v>37</v>
      </c>
      <c r="B46" s="22"/>
      <c r="C46" s="23"/>
      <c r="D46" s="32"/>
      <c r="E46" s="33"/>
      <c r="F46" s="35"/>
      <c r="G46" s="46" t="str">
        <f t="shared" si="1"/>
        <v> </v>
      </c>
      <c r="H46" s="47">
        <f>IF(B46=0,"",(IF(ISNA(VLOOKUP(B46,League!$C$10:$C$138,1,FALSE)),"New","-")))</f>
      </c>
    </row>
    <row r="47" spans="1:8" ht="12.75">
      <c r="A47" s="43">
        <v>38</v>
      </c>
      <c r="B47" s="22"/>
      <c r="C47" s="23"/>
      <c r="D47" s="32"/>
      <c r="E47" s="33"/>
      <c r="F47" s="35"/>
      <c r="G47" s="46" t="str">
        <f t="shared" si="1"/>
        <v> </v>
      </c>
      <c r="H47" s="47">
        <f>IF(B47=0,"",(IF(ISNA(VLOOKUP(B47,League!$C$10:$C$138,1,FALSE)),"New","-")))</f>
      </c>
    </row>
    <row r="48" spans="1:8" ht="12.75">
      <c r="A48" s="43">
        <v>39</v>
      </c>
      <c r="B48" s="22"/>
      <c r="C48" s="23"/>
      <c r="D48" s="32"/>
      <c r="E48" s="33"/>
      <c r="F48" s="35"/>
      <c r="G48" s="46" t="str">
        <f t="shared" si="1"/>
        <v> </v>
      </c>
      <c r="H48" s="47">
        <f>IF(B48=0,"",(IF(ISNA(VLOOKUP(B48,League!$C$10:$C$138,1,FALSE)),"New","-")))</f>
      </c>
    </row>
    <row r="49" spans="1:8" ht="12.75">
      <c r="A49" s="43">
        <v>40</v>
      </c>
      <c r="B49" s="22"/>
      <c r="C49" s="23"/>
      <c r="D49" s="32"/>
      <c r="E49" s="33"/>
      <c r="F49" s="35"/>
      <c r="G49" s="46" t="str">
        <f t="shared" si="1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1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1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1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1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1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1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1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1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1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1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1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1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1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1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1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1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1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1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1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1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1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1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1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1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aca="true" t="shared" si="2" ref="G74:G100">IF(ISBLANK(F74),IF(ISBLANK(E74)," ",E$10/E74*100),0)</f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t="shared" si="2"/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2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2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2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2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2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2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2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2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2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2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2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2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2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2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2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2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2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2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2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2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2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2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2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2"/>
        <v> </v>
      </c>
      <c r="H99" s="47">
        <f>IF(B99=0,"",(IF(ISNA(VLOOKUP(B99,League!$C$10:$C$138,1,FALSE)),"New","-")))</f>
      </c>
    </row>
    <row r="100" spans="1:8" ht="12.75">
      <c r="A100" s="43"/>
      <c r="B100" s="38"/>
      <c r="C100" s="43"/>
      <c r="D100" s="44"/>
      <c r="E100" s="45"/>
      <c r="F100" s="48"/>
      <c r="G100" s="46" t="str">
        <f t="shared" si="2"/>
        <v> </v>
      </c>
      <c r="H100" s="47">
        <f>IF(B100=0,"",(IF(ISNA(VLOOKUP(B100,League!$C$10:$C$138,1,FALSE)),"New","-")))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57421875" style="37" customWidth="1"/>
    <col min="2" max="2" width="29.2812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37.5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32</v>
      </c>
    </row>
    <row r="4" spans="1:2" ht="12.75">
      <c r="A4" s="38" t="s">
        <v>38</v>
      </c>
      <c r="B4" s="58">
        <v>39991</v>
      </c>
    </row>
    <row r="5" spans="1:2" ht="12.75">
      <c r="A5" s="38" t="s">
        <v>5</v>
      </c>
      <c r="B5" s="22" t="s">
        <v>273</v>
      </c>
    </row>
    <row r="6" spans="1:2" ht="12.75">
      <c r="A6" s="38" t="s">
        <v>7</v>
      </c>
      <c r="B6" s="22" t="s">
        <v>274</v>
      </c>
    </row>
    <row r="7" spans="1:8" ht="12.75">
      <c r="A7" s="38" t="s">
        <v>6</v>
      </c>
      <c r="B7" s="22" t="s">
        <v>275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81" t="s">
        <v>218</v>
      </c>
      <c r="C10" s="82" t="s">
        <v>53</v>
      </c>
      <c r="D10" s="83" t="s">
        <v>268</v>
      </c>
      <c r="E10" s="84">
        <v>0.009270833333333334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78" t="s">
        <v>222</v>
      </c>
      <c r="C11" s="79" t="s">
        <v>58</v>
      </c>
      <c r="D11" s="80" t="s">
        <v>268</v>
      </c>
      <c r="E11" s="85">
        <v>0.010393518518518519</v>
      </c>
      <c r="F11" s="34"/>
      <c r="G11" s="46">
        <f aca="true" t="shared" si="0" ref="G11:G74">IF(ISBLANK(F11),IF(ISBLANK(E11)," ",E$10/E11*100),0)</f>
        <v>89.19821826280624</v>
      </c>
      <c r="H11" s="47" t="str">
        <f>IF(B11=0,"",(IF(ISNA(VLOOKUP(B11,League!$C$10:$C$138,1,FALSE)),"New","-")))</f>
        <v>-</v>
      </c>
    </row>
    <row r="12" spans="1:8" ht="12.75">
      <c r="A12" s="43">
        <v>3</v>
      </c>
      <c r="B12" s="78" t="s">
        <v>226</v>
      </c>
      <c r="C12" s="79" t="s">
        <v>63</v>
      </c>
      <c r="D12" s="80" t="s">
        <v>64</v>
      </c>
      <c r="E12" s="85">
        <v>0.011030092592592591</v>
      </c>
      <c r="F12" s="34"/>
      <c r="G12" s="46">
        <f t="shared" si="0"/>
        <v>84.05036726128017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78" t="s">
        <v>220</v>
      </c>
      <c r="C13" s="79" t="s">
        <v>92</v>
      </c>
      <c r="D13" s="80" t="s">
        <v>268</v>
      </c>
      <c r="E13" s="85">
        <v>0.011030092592592591</v>
      </c>
      <c r="F13" s="34"/>
      <c r="G13" s="46">
        <f t="shared" si="0"/>
        <v>84.05036726128017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78" t="s">
        <v>224</v>
      </c>
      <c r="C14" s="79" t="s">
        <v>140</v>
      </c>
      <c r="D14" s="80" t="s">
        <v>64</v>
      </c>
      <c r="E14" s="85">
        <v>0.011319444444444444</v>
      </c>
      <c r="F14" s="34"/>
      <c r="G14" s="46">
        <f t="shared" si="0"/>
        <v>81.90184049079755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78" t="s">
        <v>227</v>
      </c>
      <c r="C15" s="79" t="s">
        <v>53</v>
      </c>
      <c r="D15" s="80" t="s">
        <v>64</v>
      </c>
      <c r="E15" s="85">
        <v>0.013877314814814815</v>
      </c>
      <c r="F15" s="34"/>
      <c r="G15" s="46">
        <f t="shared" si="0"/>
        <v>66.80567139282736</v>
      </c>
      <c r="H15" s="47" t="str">
        <f>IF(B15=0,"",(IF(ISNA(VLOOKUP(B15,League!$C$10:$C$138,1,FALSE)),"New","-")))</f>
        <v>-</v>
      </c>
    </row>
    <row r="16" spans="1:8" ht="12.75">
      <c r="A16" s="43">
        <v>7</v>
      </c>
      <c r="B16" s="78" t="s">
        <v>228</v>
      </c>
      <c r="C16" s="79" t="s">
        <v>61</v>
      </c>
      <c r="D16" s="80" t="s">
        <v>268</v>
      </c>
      <c r="E16" s="85">
        <v>0.014641203703703703</v>
      </c>
      <c r="F16" s="34"/>
      <c r="G16" s="46">
        <f t="shared" si="0"/>
        <v>63.32015810276681</v>
      </c>
      <c r="H16" s="47" t="str">
        <f>IF(B16=0,"",(IF(ISNA(VLOOKUP(B16,League!$C$10:$C$138,1,FALSE)),"New","-")))</f>
        <v>-</v>
      </c>
    </row>
    <row r="17" spans="1:8" ht="12.75">
      <c r="A17" s="43">
        <v>8</v>
      </c>
      <c r="B17" s="78" t="s">
        <v>276</v>
      </c>
      <c r="C17" s="79" t="s">
        <v>103</v>
      </c>
      <c r="D17" s="80" t="s">
        <v>64</v>
      </c>
      <c r="E17" s="85">
        <v>0.01521990740740741</v>
      </c>
      <c r="F17" s="35"/>
      <c r="G17" s="46">
        <f t="shared" si="0"/>
        <v>60.9125475285171</v>
      </c>
      <c r="H17" s="47" t="str">
        <f>IF(B17=0,"",(IF(ISNA(VLOOKUP(B17,League!$C$10:$C$138,1,FALSE)),"New","-")))</f>
        <v>-</v>
      </c>
    </row>
    <row r="18" spans="1:8" ht="12.75">
      <c r="A18" s="43">
        <v>9</v>
      </c>
      <c r="B18" s="78" t="s">
        <v>221</v>
      </c>
      <c r="C18" s="79" t="s">
        <v>92</v>
      </c>
      <c r="D18" s="80" t="s">
        <v>268</v>
      </c>
      <c r="E18" s="85">
        <v>0.015277777777777777</v>
      </c>
      <c r="F18" s="35"/>
      <c r="G18" s="46">
        <f t="shared" si="0"/>
        <v>60.681818181818194</v>
      </c>
      <c r="H18" s="47" t="str">
        <f>IF(B18=0,"",(IF(ISNA(VLOOKUP(B18,League!$C$10:$C$138,1,FALSE)),"New","-")))</f>
        <v>-</v>
      </c>
    </row>
    <row r="19" spans="1:8" ht="12.75">
      <c r="A19" s="43">
        <v>10</v>
      </c>
      <c r="B19" s="78" t="s">
        <v>250</v>
      </c>
      <c r="C19" s="79" t="s">
        <v>82</v>
      </c>
      <c r="D19" s="80" t="s">
        <v>268</v>
      </c>
      <c r="E19" s="85">
        <v>0.015659722222222224</v>
      </c>
      <c r="F19" s="35"/>
      <c r="G19" s="46">
        <f t="shared" si="0"/>
        <v>59.20177383592018</v>
      </c>
      <c r="H19" s="47" t="str">
        <f>IF(B19=0,"",(IF(ISNA(VLOOKUP(B19,League!$C$10:$C$138,1,FALSE)),"New","-")))</f>
        <v>New</v>
      </c>
    </row>
    <row r="20" spans="1:8" ht="12.75">
      <c r="A20" s="43">
        <v>11</v>
      </c>
      <c r="B20" s="78" t="s">
        <v>277</v>
      </c>
      <c r="C20" s="79" t="s">
        <v>66</v>
      </c>
      <c r="D20" s="80" t="s">
        <v>268</v>
      </c>
      <c r="E20" s="85">
        <v>0.01699074074074074</v>
      </c>
      <c r="F20" s="35"/>
      <c r="G20" s="46">
        <f t="shared" si="0"/>
        <v>54.564032697547695</v>
      </c>
      <c r="H20" s="47" t="str">
        <f>IF(B20=0,"",(IF(ISNA(VLOOKUP(B20,League!$C$10:$C$138,1,FALSE)),"New","-")))</f>
        <v>-</v>
      </c>
    </row>
    <row r="21" spans="1:8" ht="12.75">
      <c r="A21" s="43">
        <v>12</v>
      </c>
      <c r="B21" s="78" t="s">
        <v>225</v>
      </c>
      <c r="C21" s="79" t="s">
        <v>117</v>
      </c>
      <c r="D21" s="80" t="s">
        <v>64</v>
      </c>
      <c r="E21" s="85">
        <v>0.01712962962962963</v>
      </c>
      <c r="F21" s="35"/>
      <c r="G21" s="46">
        <f t="shared" si="0"/>
        <v>54.12162162162163</v>
      </c>
      <c r="H21" s="47" t="str">
        <f>IF(B21=0,"",(IF(ISNA(VLOOKUP(B21,League!$C$10:$C$138,1,FALSE)),"New","-")))</f>
        <v>-</v>
      </c>
    </row>
    <row r="22" spans="1:8" ht="12.75">
      <c r="A22" s="43">
        <v>13</v>
      </c>
      <c r="B22" s="78" t="s">
        <v>278</v>
      </c>
      <c r="C22" s="79" t="s">
        <v>134</v>
      </c>
      <c r="D22" s="80" t="s">
        <v>268</v>
      </c>
      <c r="E22" s="85">
        <v>0.017407407407407406</v>
      </c>
      <c r="F22" s="35"/>
      <c r="G22" s="46">
        <f t="shared" si="0"/>
        <v>53.257978723404264</v>
      </c>
      <c r="H22" s="47" t="str">
        <f>IF(B22=0,"",(IF(ISNA(VLOOKUP(B22,League!$C$10:$C$138,1,FALSE)),"New","-")))</f>
        <v>New</v>
      </c>
    </row>
    <row r="23" spans="1:8" ht="12.75">
      <c r="A23" s="43">
        <v>14</v>
      </c>
      <c r="B23" s="78" t="s">
        <v>279</v>
      </c>
      <c r="C23" s="79" t="s">
        <v>196</v>
      </c>
      <c r="D23" s="80" t="s">
        <v>123</v>
      </c>
      <c r="E23" s="85">
        <v>0.018090277777777778</v>
      </c>
      <c r="F23" s="35"/>
      <c r="G23" s="46">
        <f t="shared" si="0"/>
        <v>51.24760076775432</v>
      </c>
      <c r="H23" s="47" t="str">
        <f>IF(B23=0,"",(IF(ISNA(VLOOKUP(B23,League!$C$10:$C$138,1,FALSE)),"New","-")))</f>
        <v>New</v>
      </c>
    </row>
    <row r="24" spans="1:8" ht="12.75">
      <c r="A24" s="43">
        <v>15</v>
      </c>
      <c r="B24" s="78" t="s">
        <v>280</v>
      </c>
      <c r="C24" s="79" t="s">
        <v>53</v>
      </c>
      <c r="D24" s="80" t="s">
        <v>123</v>
      </c>
      <c r="E24" s="85">
        <v>0.018171296296296297</v>
      </c>
      <c r="F24" s="35"/>
      <c r="G24" s="46">
        <f t="shared" si="0"/>
        <v>51.01910828025478</v>
      </c>
      <c r="H24" s="47" t="str">
        <f>IF(B24=0,"",(IF(ISNA(VLOOKUP(B24,League!$C$10:$C$138,1,FALSE)),"New","-")))</f>
        <v>New</v>
      </c>
    </row>
    <row r="25" spans="1:8" ht="12.75">
      <c r="A25" s="43">
        <v>16</v>
      </c>
      <c r="B25" s="78" t="s">
        <v>281</v>
      </c>
      <c r="C25" s="79" t="s">
        <v>63</v>
      </c>
      <c r="D25" s="80" t="s">
        <v>123</v>
      </c>
      <c r="E25" s="85">
        <v>0.02</v>
      </c>
      <c r="F25" s="35"/>
      <c r="G25" s="46">
        <f t="shared" si="0"/>
        <v>46.35416666666667</v>
      </c>
      <c r="H25" s="47" t="str">
        <f>IF(B25=0,"",(IF(ISNA(VLOOKUP(B25,League!$C$10:$C$138,1,FALSE)),"New","-")))</f>
        <v>New</v>
      </c>
    </row>
    <row r="26" spans="1:8" ht="12.75">
      <c r="A26" s="43">
        <v>17</v>
      </c>
      <c r="B26" s="78" t="s">
        <v>282</v>
      </c>
      <c r="C26" s="79" t="s">
        <v>213</v>
      </c>
      <c r="D26" s="80" t="s">
        <v>123</v>
      </c>
      <c r="E26" s="85">
        <v>0.026921296296296294</v>
      </c>
      <c r="F26" s="35"/>
      <c r="G26" s="46">
        <f t="shared" si="0"/>
        <v>34.43680137575237</v>
      </c>
      <c r="H26" s="47" t="str">
        <f>IF(B26=0,"",(IF(ISNA(VLOOKUP(B26,League!$C$10:$C$138,1,FALSE)),"New","-")))</f>
        <v>New</v>
      </c>
    </row>
    <row r="27" spans="1:8" ht="12.75">
      <c r="A27" s="43">
        <v>18</v>
      </c>
      <c r="B27" s="78" t="s">
        <v>256</v>
      </c>
      <c r="C27" s="79" t="s">
        <v>53</v>
      </c>
      <c r="D27" s="80" t="s">
        <v>268</v>
      </c>
      <c r="E27" s="85">
        <v>0.028506944444444442</v>
      </c>
      <c r="F27" s="35"/>
      <c r="G27" s="46">
        <f t="shared" si="0"/>
        <v>32.52131546894032</v>
      </c>
      <c r="H27" s="47" t="str">
        <f>IF(B27=0,"",(IF(ISNA(VLOOKUP(B27,League!$C$10:$C$138,1,FALSE)),"New","-")))</f>
        <v>-</v>
      </c>
    </row>
    <row r="28" spans="1:8" ht="12.75">
      <c r="A28" s="43">
        <v>19</v>
      </c>
      <c r="B28" s="78" t="s">
        <v>249</v>
      </c>
      <c r="C28" s="79" t="s">
        <v>66</v>
      </c>
      <c r="D28" s="80" t="s">
        <v>268</v>
      </c>
      <c r="E28" s="85">
        <v>0.028518518518518523</v>
      </c>
      <c r="F28" s="36"/>
      <c r="G28" s="46">
        <f t="shared" si="0"/>
        <v>32.508116883116884</v>
      </c>
      <c r="H28" s="47" t="str">
        <f>IF(B28=0,"",(IF(ISNA(VLOOKUP(B28,League!$C$10:$C$138,1,FALSE)),"New","-")))</f>
        <v>-</v>
      </c>
    </row>
    <row r="29" spans="1:8" ht="12.75">
      <c r="A29" s="43">
        <v>20</v>
      </c>
      <c r="B29" s="78" t="s">
        <v>283</v>
      </c>
      <c r="C29" s="79" t="s">
        <v>127</v>
      </c>
      <c r="D29" s="80" t="s">
        <v>284</v>
      </c>
      <c r="E29" s="85">
        <v>0.029108796296296296</v>
      </c>
      <c r="F29" s="35"/>
      <c r="G29" s="46">
        <f t="shared" si="0"/>
        <v>31.848906560636188</v>
      </c>
      <c r="H29" s="47" t="str">
        <f>IF(B29=0,"",(IF(ISNA(VLOOKUP(B29,League!$C$10:$C$138,1,FALSE)),"New","-")))</f>
        <v>New</v>
      </c>
    </row>
    <row r="30" spans="1:8" ht="12.75">
      <c r="A30" s="43">
        <v>21</v>
      </c>
      <c r="B30" s="79" t="s">
        <v>285</v>
      </c>
      <c r="C30" s="79" t="s">
        <v>127</v>
      </c>
      <c r="D30" s="80" t="s">
        <v>284</v>
      </c>
      <c r="E30" s="85">
        <v>0.029201388888888888</v>
      </c>
      <c r="F30" s="35"/>
      <c r="G30" s="46">
        <f t="shared" si="0"/>
        <v>31.74791914387634</v>
      </c>
      <c r="H30" s="47" t="str">
        <f>IF(B30=0,"",(IF(ISNA(VLOOKUP(B30,League!$C$10:$C$138,1,FALSE)),"New","-")))</f>
        <v>New</v>
      </c>
    </row>
    <row r="31" spans="1:8" ht="12.75">
      <c r="A31" s="43">
        <v>22</v>
      </c>
      <c r="B31" s="79" t="s">
        <v>286</v>
      </c>
      <c r="C31" s="79" t="s">
        <v>142</v>
      </c>
      <c r="D31" s="80" t="s">
        <v>268</v>
      </c>
      <c r="E31" s="85">
        <v>0.041180555555555554</v>
      </c>
      <c r="F31" s="35"/>
      <c r="G31" s="46">
        <f t="shared" si="0"/>
        <v>22.512647554806072</v>
      </c>
      <c r="H31" s="47" t="str">
        <f>IF(B31=0,"",(IF(ISNA(VLOOKUP(B31,League!$C$10:$C$138,1,FALSE)),"New","-")))</f>
        <v>New</v>
      </c>
    </row>
    <row r="32" spans="1:8" ht="12.75">
      <c r="A32" s="43">
        <v>23</v>
      </c>
      <c r="B32" s="79" t="s">
        <v>287</v>
      </c>
      <c r="C32" s="79" t="s">
        <v>243</v>
      </c>
      <c r="D32" s="80" t="s">
        <v>268</v>
      </c>
      <c r="E32" s="85">
        <v>0.043020833333333335</v>
      </c>
      <c r="F32" s="35"/>
      <c r="G32" s="46">
        <f t="shared" si="0"/>
        <v>21.54963680387409</v>
      </c>
      <c r="H32" s="47" t="str">
        <f>IF(B32=0,"",(IF(ISNA(VLOOKUP(B32,League!$C$10:$C$138,1,FALSE)),"New","-")))</f>
        <v>New</v>
      </c>
    </row>
    <row r="33" spans="1:8" ht="12.75">
      <c r="A33" s="43">
        <v>24</v>
      </c>
      <c r="B33" s="22"/>
      <c r="C33" s="23"/>
      <c r="D33" s="32"/>
      <c r="E33" s="33"/>
      <c r="F33" s="35"/>
      <c r="G33" s="46" t="str">
        <f t="shared" si="0"/>
        <v> </v>
      </c>
      <c r="H33" s="47">
        <f>IF(B33=0,"",(IF(ISNA(VLOOKUP(B33,League!$C$10:$C$138,1,FALSE)),"New","-")))</f>
      </c>
    </row>
    <row r="34" spans="1:8" ht="12.75">
      <c r="A34" s="43">
        <v>25</v>
      </c>
      <c r="B34" s="22"/>
      <c r="C34" s="23"/>
      <c r="D34" s="32"/>
      <c r="E34" s="33"/>
      <c r="F34" s="35"/>
      <c r="G34" s="46" t="str">
        <f t="shared" si="0"/>
        <v> </v>
      </c>
      <c r="H34" s="47">
        <f>IF(B34=0,"",(IF(ISNA(VLOOKUP(B34,League!$C$10:$C$138,1,FALSE)),"New","-")))</f>
      </c>
    </row>
    <row r="35" spans="1:8" ht="12.75">
      <c r="A35" s="43">
        <v>26</v>
      </c>
      <c r="B35" s="22"/>
      <c r="C35" s="23"/>
      <c r="D35" s="32"/>
      <c r="E35" s="33"/>
      <c r="F35" s="35"/>
      <c r="G35" s="46" t="str">
        <f t="shared" si="0"/>
        <v> </v>
      </c>
      <c r="H35" s="47">
        <f>IF(B35=0,"",(IF(ISNA(VLOOKUP(B35,League!$C$10:$C$138,1,FALSE)),"New","-")))</f>
      </c>
    </row>
    <row r="36" spans="1:8" ht="12.75">
      <c r="A36" s="43">
        <v>27</v>
      </c>
      <c r="B36" s="22"/>
      <c r="C36" s="23"/>
      <c r="D36" s="32"/>
      <c r="E36" s="33"/>
      <c r="F36" s="35"/>
      <c r="G36" s="46" t="str">
        <f t="shared" si="0"/>
        <v> </v>
      </c>
      <c r="H36" s="47">
        <f>IF(B36=0,"",(IF(ISNA(VLOOKUP(B36,League!$C$10:$C$138,1,FALSE)),"New","-")))</f>
      </c>
    </row>
    <row r="37" spans="1:8" ht="12.75">
      <c r="A37" s="43">
        <v>28</v>
      </c>
      <c r="B37" s="22"/>
      <c r="C37" s="23"/>
      <c r="D37" s="32"/>
      <c r="E37" s="33"/>
      <c r="F37" s="35"/>
      <c r="G37" s="46" t="str">
        <f t="shared" si="0"/>
        <v> </v>
      </c>
      <c r="H37" s="47">
        <f>IF(B37=0,"",(IF(ISNA(VLOOKUP(B37,League!$C$10:$C$138,1,FALSE)),"New","-")))</f>
      </c>
    </row>
    <row r="38" spans="1:8" ht="12.75">
      <c r="A38" s="43">
        <v>29</v>
      </c>
      <c r="B38" s="22"/>
      <c r="C38" s="23"/>
      <c r="D38" s="32"/>
      <c r="E38" s="33"/>
      <c r="F38" s="35"/>
      <c r="G38" s="46" t="str">
        <f t="shared" si="0"/>
        <v> </v>
      </c>
      <c r="H38" s="47">
        <f>IF(B38=0,"",(IF(ISNA(VLOOKUP(B38,League!$C$10:$C$138,1,FALSE)),"New","-")))</f>
      </c>
    </row>
    <row r="39" spans="1:8" ht="12.75">
      <c r="A39" s="43">
        <v>30</v>
      </c>
      <c r="B39" s="22"/>
      <c r="C39" s="23"/>
      <c r="D39" s="32"/>
      <c r="E39" s="33"/>
      <c r="F39" s="35"/>
      <c r="G39" s="46" t="str">
        <f t="shared" si="0"/>
        <v> </v>
      </c>
      <c r="H39" s="47">
        <f>IF(B39=0,"",(IF(ISNA(VLOOKUP(B39,League!$C$10:$C$138,1,FALSE)),"New","-")))</f>
      </c>
    </row>
    <row r="40" spans="1:8" ht="12.75">
      <c r="A40" s="43">
        <v>31</v>
      </c>
      <c r="B40" s="22"/>
      <c r="C40" s="23"/>
      <c r="D40" s="32"/>
      <c r="E40" s="33"/>
      <c r="F40" s="35"/>
      <c r="G40" s="46" t="str">
        <f t="shared" si="0"/>
        <v> </v>
      </c>
      <c r="H40" s="47">
        <f>IF(B40=0,"",(IF(ISNA(VLOOKUP(B40,League!$C$10:$C$138,1,FALSE)),"New","-")))</f>
      </c>
    </row>
    <row r="41" spans="1:8" ht="12.75">
      <c r="A41" s="43">
        <v>32</v>
      </c>
      <c r="B41" s="22"/>
      <c r="C41" s="23"/>
      <c r="D41" s="32"/>
      <c r="E41" s="33"/>
      <c r="F41" s="35"/>
      <c r="G41" s="46" t="str">
        <f t="shared" si="0"/>
        <v> </v>
      </c>
      <c r="H41" s="47">
        <f>IF(B41=0,"",(IF(ISNA(VLOOKUP(B41,League!$C$10:$C$138,1,FALSE)),"New","-")))</f>
      </c>
    </row>
    <row r="42" spans="1:8" ht="12.75">
      <c r="A42" s="43">
        <v>33</v>
      </c>
      <c r="B42" s="22"/>
      <c r="C42" s="23"/>
      <c r="D42" s="32"/>
      <c r="E42" s="33"/>
      <c r="F42" s="35"/>
      <c r="G42" s="46" t="str">
        <f t="shared" si="0"/>
        <v> </v>
      </c>
      <c r="H42" s="47">
        <f>IF(B42=0,"",(IF(ISNA(VLOOKUP(B42,League!$C$10:$C$138,1,FALSE)),"New","-")))</f>
      </c>
    </row>
    <row r="43" spans="1:8" ht="12.75">
      <c r="A43" s="43">
        <v>34</v>
      </c>
      <c r="B43" s="22"/>
      <c r="C43" s="23"/>
      <c r="D43" s="32"/>
      <c r="E43" s="33"/>
      <c r="F43" s="35"/>
      <c r="G43" s="46" t="str">
        <f t="shared" si="0"/>
        <v> </v>
      </c>
      <c r="H43" s="47">
        <f>IF(B43=0,"",(IF(ISNA(VLOOKUP(B43,League!$C$10:$C$138,1,FALSE)),"New","-")))</f>
      </c>
    </row>
    <row r="44" spans="1:8" ht="12.75">
      <c r="A44" s="43">
        <v>35</v>
      </c>
      <c r="B44" s="22"/>
      <c r="C44" s="23"/>
      <c r="D44" s="32"/>
      <c r="E44" s="33"/>
      <c r="F44" s="35"/>
      <c r="G44" s="46" t="str">
        <f t="shared" si="0"/>
        <v> </v>
      </c>
      <c r="H44" s="47">
        <f>IF(B44=0,"",(IF(ISNA(VLOOKUP(B44,League!$C$10:$C$138,1,FALSE)),"New","-")))</f>
      </c>
    </row>
    <row r="45" spans="1:8" ht="12.75">
      <c r="A45" s="43">
        <v>36</v>
      </c>
      <c r="B45" s="22"/>
      <c r="C45" s="23"/>
      <c r="D45" s="32"/>
      <c r="E45" s="33"/>
      <c r="F45" s="35"/>
      <c r="G45" s="46" t="str">
        <f t="shared" si="0"/>
        <v> </v>
      </c>
      <c r="H45" s="47">
        <f>IF(B45=0,"",(IF(ISNA(VLOOKUP(B45,League!$C$10:$C$138,1,FALSE)),"New","-")))</f>
      </c>
    </row>
    <row r="46" spans="1:8" ht="12.75">
      <c r="A46" s="43">
        <v>37</v>
      </c>
      <c r="B46" s="22"/>
      <c r="C46" s="23"/>
      <c r="D46" s="32"/>
      <c r="E46" s="33"/>
      <c r="F46" s="35"/>
      <c r="G46" s="46" t="str">
        <f t="shared" si="0"/>
        <v> </v>
      </c>
      <c r="H46" s="47">
        <f>IF(B46=0,"",(IF(ISNA(VLOOKUP(B46,League!$C$10:$C$138,1,FALSE)),"New","-")))</f>
      </c>
    </row>
    <row r="47" spans="1:8" ht="12.75">
      <c r="A47" s="43">
        <v>38</v>
      </c>
      <c r="B47" s="22"/>
      <c r="C47" s="23"/>
      <c r="D47" s="32"/>
      <c r="E47" s="33"/>
      <c r="F47" s="35"/>
      <c r="G47" s="46" t="str">
        <f t="shared" si="0"/>
        <v> </v>
      </c>
      <c r="H47" s="47">
        <f>IF(B47=0,"",(IF(ISNA(VLOOKUP(B47,League!$C$10:$C$138,1,FALSE)),"New","-")))</f>
      </c>
    </row>
    <row r="48" spans="1:8" ht="12.75">
      <c r="A48" s="43">
        <v>39</v>
      </c>
      <c r="B48" s="22"/>
      <c r="C48" s="23"/>
      <c r="D48" s="32"/>
      <c r="E48" s="33"/>
      <c r="F48" s="35"/>
      <c r="G48" s="46" t="str">
        <f t="shared" si="0"/>
        <v> </v>
      </c>
      <c r="H48" s="47">
        <f>IF(B48=0,"",(IF(ISNA(VLOOKUP(B48,League!$C$10:$C$138,1,FALSE)),"New","-")))</f>
      </c>
    </row>
    <row r="49" spans="1:8" ht="12.75">
      <c r="A49" s="43">
        <v>40</v>
      </c>
      <c r="B49" s="22"/>
      <c r="C49" s="23"/>
      <c r="D49" s="32"/>
      <c r="E49" s="33"/>
      <c r="F49" s="35"/>
      <c r="G49" s="46" t="str">
        <f t="shared" si="0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0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0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0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0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0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t="shared" si="0"/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aca="true" t="shared" si="1" ref="G75:G100">IF(ISBLANK(F75),IF(ISBLANK(E75)," ",E$10/E75*100),0)</f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1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1"/>
        <v> </v>
      </c>
      <c r="H99" s="47">
        <f>IF(B99=0,"",(IF(ISNA(VLOOKUP(B99,League!$C$10:$C$138,1,FALSE)),"New","-")))</f>
      </c>
    </row>
    <row r="100" spans="1:8" ht="12.75">
      <c r="A100" s="43"/>
      <c r="B100" s="38"/>
      <c r="C100" s="43"/>
      <c r="D100" s="44"/>
      <c r="E100" s="45"/>
      <c r="F100" s="48"/>
      <c r="G100" s="46" t="str">
        <f t="shared" si="1"/>
        <v> </v>
      </c>
      <c r="H100" s="47">
        <f>IF(B100=0,"",(IF(ISNA(VLOOKUP(B100,League!$C$10:$C$138,1,FALSE)),"New","-")))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4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4.140625" style="0" customWidth="1"/>
    <col min="3" max="3" width="27.28125" style="0" customWidth="1"/>
    <col min="4" max="4" width="11.28125" style="70" customWidth="1"/>
    <col min="5" max="5" width="12.28125" style="70" customWidth="1"/>
    <col min="6" max="15" width="5.421875" style="0" customWidth="1"/>
    <col min="16" max="16" width="9.28125" style="0" customWidth="1"/>
    <col min="20" max="20" width="33.421875" style="0" customWidth="1"/>
    <col min="21" max="21" width="4.8515625" style="0" customWidth="1"/>
    <col min="22" max="30" width="3.8515625" style="0" customWidth="1"/>
  </cols>
  <sheetData>
    <row r="1" spans="1:16" ht="45" customHeight="1">
      <c r="A1" s="87" t="str">
        <f>Title!A1</f>
        <v>Kent Orienteering League 2008/9 - Short Distance Competition           Yellow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8" ht="12.75">
      <c r="A2" s="16" t="s">
        <v>39</v>
      </c>
      <c r="B2" s="17"/>
      <c r="D2" s="69"/>
      <c r="H2" s="7"/>
      <c r="I2" s="7"/>
      <c r="J2" s="7"/>
      <c r="K2" s="7"/>
      <c r="N2" s="7"/>
      <c r="O2" s="7"/>
      <c r="P2" s="7"/>
      <c r="Q2" s="7"/>
      <c r="R2" s="7"/>
    </row>
    <row r="3" spans="1:18" ht="12.75">
      <c r="A3" s="19"/>
      <c r="B3" s="16"/>
      <c r="G3" s="7"/>
      <c r="H3" s="49"/>
      <c r="I3" s="50"/>
      <c r="J3" s="50"/>
      <c r="K3" s="50"/>
      <c r="L3" s="51" t="s">
        <v>40</v>
      </c>
      <c r="M3" s="52">
        <f>10-(COUNTBLANK(F9:O9))</f>
        <v>10</v>
      </c>
      <c r="N3" s="7"/>
      <c r="O3" s="7"/>
      <c r="P3" s="7"/>
      <c r="Q3" s="7"/>
      <c r="R3" s="7"/>
    </row>
    <row r="4" spans="1:18" ht="12.75">
      <c r="A4" s="19"/>
      <c r="B4" s="16"/>
      <c r="G4" s="7"/>
      <c r="H4" s="53"/>
      <c r="I4" s="54"/>
      <c r="J4" s="54"/>
      <c r="K4" s="54"/>
      <c r="L4" s="55" t="s">
        <v>33</v>
      </c>
      <c r="M4" s="56">
        <f>IF(OR(M3=1,M3=2),(1),IF(OR(M3=3,M3=4),2,IF(OR(M3=5,M3=6),3,IF(OR(M3=7,M3=8),4,IF(OR(M3=9,M3=10),5,0)))))</f>
        <v>5</v>
      </c>
      <c r="N4" s="7"/>
      <c r="O4" s="7"/>
      <c r="P4" s="7"/>
      <c r="Q4" s="7"/>
      <c r="R4" s="7"/>
    </row>
    <row r="5" spans="1:18" ht="12.75">
      <c r="A5" s="19" t="s">
        <v>10</v>
      </c>
      <c r="B5" s="16" t="s">
        <v>12</v>
      </c>
      <c r="D5" s="69"/>
      <c r="G5" s="7"/>
      <c r="I5" s="7"/>
      <c r="J5" s="7"/>
      <c r="K5" s="7"/>
      <c r="N5" s="7"/>
      <c r="O5" s="7"/>
      <c r="P5" s="7"/>
      <c r="Q5" s="7"/>
      <c r="R5" s="7"/>
    </row>
    <row r="6" spans="1:18" ht="12.75">
      <c r="A6" s="19" t="s">
        <v>11</v>
      </c>
      <c r="B6" s="16" t="s">
        <v>13</v>
      </c>
      <c r="D6" s="69"/>
      <c r="G6" s="7"/>
      <c r="I6" s="7"/>
      <c r="J6" s="7"/>
      <c r="K6" s="7"/>
      <c r="N6" s="7"/>
      <c r="O6" s="7"/>
      <c r="P6" s="7"/>
      <c r="Q6" s="7"/>
      <c r="R6" s="7"/>
    </row>
    <row r="7" spans="2:20" ht="12.75">
      <c r="B7" s="17"/>
      <c r="C7" s="17"/>
      <c r="D7" s="69"/>
      <c r="F7" s="88" t="s">
        <v>46</v>
      </c>
      <c r="G7" s="88"/>
      <c r="H7" s="88"/>
      <c r="I7" s="88"/>
      <c r="J7" s="88"/>
      <c r="K7" s="88"/>
      <c r="L7" s="88"/>
      <c r="M7" s="88"/>
      <c r="N7" s="88"/>
      <c r="O7" s="88"/>
      <c r="T7" s="2"/>
    </row>
    <row r="8" spans="6:15" ht="12.75"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</row>
    <row r="9" spans="1:30" ht="54.75" customHeight="1">
      <c r="A9" s="13" t="s">
        <v>8</v>
      </c>
      <c r="B9" s="13" t="s">
        <v>41</v>
      </c>
      <c r="C9" s="13" t="s">
        <v>0</v>
      </c>
      <c r="D9" s="71" t="s">
        <v>1</v>
      </c>
      <c r="E9" s="71" t="s">
        <v>2</v>
      </c>
      <c r="F9" s="14" t="str">
        <f>IF(ISBLANK('Ev 1'!$B$6),"",('Ev 1'!$B$6))</f>
        <v>FC</v>
      </c>
      <c r="G9" s="14" t="str">
        <f>IF(ISBLANK('Ev 2'!$B$6),"",('Ev 2'!$B$6))</f>
        <v>PE</v>
      </c>
      <c r="H9" s="14" t="str">
        <f>IF(ISBLANK('Ev 3'!$B$6),"",('Ev 3'!$B$6))</f>
        <v>HA</v>
      </c>
      <c r="I9" s="14" t="str">
        <f>IF(ISBLANK('Ev 4'!$B$6),"",('Ev 4'!$B$6))</f>
        <v>JW</v>
      </c>
      <c r="J9" s="14" t="str">
        <f>IF(ISBLANK('Ev 5'!$B$6),"",('Ev 5'!$B$6))</f>
        <v>CH</v>
      </c>
      <c r="K9" s="14" t="str">
        <f>IF(ISBLANK('Ev 6'!$B$6),"",('Ev 6'!$B$6))</f>
        <v>GW</v>
      </c>
      <c r="L9" s="14" t="str">
        <f>IF(ISBLANK('Ev 7'!$B$6),"",('Ev 7'!$B$6))</f>
        <v>MP</v>
      </c>
      <c r="M9" s="14" t="str">
        <f>IF(ISBLANK('Ev 8'!$B$6),"",('Ev 8'!$B$6))</f>
        <v>LU</v>
      </c>
      <c r="N9" s="14" t="str">
        <f>IF(ISBLANK('Ev 9'!$B$6),"",('Ev 9'!$B$6))</f>
        <v>BE</v>
      </c>
      <c r="O9" s="14" t="str">
        <f>IF(ISBLANK('Ev 10'!$B$6),"",('Ev 10'!$B$6))</f>
        <v>SH</v>
      </c>
      <c r="P9" s="15" t="s">
        <v>9</v>
      </c>
      <c r="U9" t="s">
        <v>14</v>
      </c>
      <c r="V9" t="s">
        <v>15</v>
      </c>
      <c r="W9" t="s">
        <v>16</v>
      </c>
      <c r="X9" t="s">
        <v>17</v>
      </c>
      <c r="Y9" t="s">
        <v>18</v>
      </c>
      <c r="Z9" t="s">
        <v>19</v>
      </c>
      <c r="AA9" t="s">
        <v>20</v>
      </c>
      <c r="AB9" t="s">
        <v>21</v>
      </c>
      <c r="AC9" t="s">
        <v>22</v>
      </c>
      <c r="AD9" t="s">
        <v>23</v>
      </c>
    </row>
    <row r="10" spans="1:30" ht="12.75">
      <c r="A10" s="22"/>
      <c r="B10" s="23"/>
      <c r="C10" s="22"/>
      <c r="D10" s="72"/>
      <c r="E10" s="72"/>
      <c r="F10" s="11">
        <f>IF(ISNA(VLOOKUP($C10,'Ev 1'!$B$7:$G$99,6,FALSE)),"",VLOOKUP($C10,'Ev 1'!$B$7:$G$99,6,FALSE))</f>
      </c>
      <c r="G10" s="11">
        <f>IF(ISNA(VLOOKUP($C10,'Ev 2'!$B$7:$G$99,6,FALSE)),"",VLOOKUP($C10,'Ev 2'!$B$7:$G$99,6,FALSE))</f>
      </c>
      <c r="H10" s="11">
        <f>IF(ISNA(VLOOKUP($C10,'Ev 3'!$B$7:$G$97,6,FALSE)),"",VLOOKUP($C10,'Ev 3'!$B$7:$G$97,6,FALSE))</f>
      </c>
      <c r="I10" s="11">
        <f>IF(ISNA(VLOOKUP($C10,'Ev 4'!$B$7:$G$100,6,FALSE)),"",VLOOKUP($C10,'Ev 4'!$B$7:$G$100,6,FALSE))</f>
      </c>
      <c r="J10" s="11">
        <f>IF(ISNA(VLOOKUP($C10,'Ev 5'!$B$7:$G$100,6,FALSE)),"",VLOOKUP($C10,'Ev 5'!$B$7:$G$100,6,FALSE))</f>
      </c>
      <c r="K10" s="11">
        <f>IF(ISNA(VLOOKUP($C10,'Ev 6'!$B$7:$G$100,6,FALSE)),"",VLOOKUP($C10,'Ev 6'!$B$7:$G$100,6,FALSE))</f>
      </c>
      <c r="L10" s="11">
        <f>IF(ISNA(VLOOKUP($C10,'Ev 7'!$B$7:$G$100,6,FALSE)),"",VLOOKUP($C10,'Ev 7'!$B$7:$G$100,6,FALSE))</f>
      </c>
      <c r="M10" s="11">
        <f>IF(ISNA(VLOOKUP($C10,'Ev 8'!$B$7:$G$100,6,FALSE)),"",VLOOKUP($C10,'Ev 8'!$B$7:$G$100,6,FALSE))</f>
      </c>
      <c r="N10" s="11">
        <f>IF(ISNA(VLOOKUP($C10,'Ev 9'!$B$7:$G$100,6,FALSE)),"",VLOOKUP($C10,'Ev 9'!$B$7:$G$100,6,FALSE))</f>
      </c>
      <c r="O10" s="11">
        <f>IF(ISNA(VLOOKUP($C10,'Ev 10'!$B$7:$G$100,6,FALSE)),"",VLOOKUP($C10,'Ev 10'!$B$7:$G$100,6,FALSE))</f>
      </c>
      <c r="P10" s="12">
        <f aca="true" t="shared" si="0" ref="P10:P41">IF(ISBLANK(C10),"",IF(M$4=1,(U10),IF(M$4=2,SUM(U10:V10),IF(M$4=3,SUM(U10:W10),IF(M$4=4,SUM(U10:X10),IF(M$4=5,SUM(U10:Y10),""))))))</f>
      </c>
      <c r="U10" s="3">
        <f>IF(ISERR(LARGE($F10:$O10,1)),"",(LARGE($F10:$O10,1)))</f>
      </c>
      <c r="V10" s="3">
        <f>IF(ISERR(LARGE($F10:$O10,2)),"",(LARGE($F10:$O10,2)))</f>
      </c>
      <c r="W10" s="3">
        <f>IF(ISERR(LARGE($F10:$O10,3)),"",(LARGE($F10:$O10,3)))</f>
      </c>
      <c r="X10" s="3">
        <f>IF(ISERR(LARGE($F10:$O10,4)),"",(LARGE($F10:$O10,4)))</f>
      </c>
      <c r="Y10" s="3">
        <f>IF(ISERR(LARGE($F10:$O10,5)),"",(LARGE($F10:$O10,5)))</f>
      </c>
      <c r="Z10" s="3">
        <f>IF(ISERR(LARGE($F10:$O10,6)),"",(LARGE($F10:$O10,6)))</f>
      </c>
      <c r="AA10" s="3">
        <f>IF(ISERR(LARGE($F10:$O10,7)),"",(LARGE($F10:$O10,7)))</f>
      </c>
      <c r="AB10" s="3">
        <f>IF(ISERR(LARGE($F10:$O10,8)),"",(LARGE($F10:$O10,8)))</f>
      </c>
      <c r="AC10" s="3">
        <f>IF(ISERR(LARGE($F10:$O10,9)),"",(LARGE($F10:$O10,9)))</f>
      </c>
      <c r="AD10" s="3">
        <f>IF(ISERR(LARGE($F10:$O10,10)),"",(LARGE($F10:$O10,10)))</f>
      </c>
    </row>
    <row r="11" spans="1:30" ht="12.75">
      <c r="A11" s="18" t="s">
        <v>42</v>
      </c>
      <c r="B11" s="59">
        <v>0</v>
      </c>
      <c r="C11" s="60" t="s">
        <v>43</v>
      </c>
      <c r="D11" s="73"/>
      <c r="E11" s="73"/>
      <c r="F11" s="90">
        <f>IF(ISNA(VLOOKUP($C11,'Ev 1'!$B$7:$G$99,6,FALSE)),"",VLOOKUP($C11,'Ev 1'!$B$7:$G$99,6,FALSE))</f>
      </c>
      <c r="G11" s="91">
        <f>IF(ISNA(VLOOKUP($C11,'Ev 2'!$B$7:$G$99,6,FALSE)),"",VLOOKUP($C11,'Ev 2'!$B$7:$G$99,6,FALSE))</f>
      </c>
      <c r="H11" s="91">
        <f>IF(ISNA(VLOOKUP($C11,'Ev 3'!$B$7:$G$97,6,FALSE)),"",VLOOKUP($C11,'Ev 3'!$B$7:$G$97,6,FALSE))</f>
      </c>
      <c r="I11" s="91">
        <f>IF(ISNA(VLOOKUP($C11,'Ev 4'!$B$7:$G$100,6,FALSE)),"",VLOOKUP($C11,'Ev 4'!$B$7:$G$100,6,FALSE))</f>
      </c>
      <c r="J11" s="91">
        <f>IF(ISNA(VLOOKUP($C11,'Ev 5'!$B$7:$G$100,6,FALSE)),"",VLOOKUP($C11,'Ev 5'!$B$7:$G$100,6,FALSE))</f>
      </c>
      <c r="K11" s="91">
        <f>IF(ISNA(VLOOKUP($C11,'Ev 6'!$B$7:$G$100,6,FALSE)),"",VLOOKUP($C11,'Ev 6'!$B$7:$G$100,6,FALSE))</f>
      </c>
      <c r="L11" s="91">
        <f>IF(ISNA(VLOOKUP($C11,'Ev 7'!$B$7:$G$100,6,FALSE)),"",VLOOKUP($C11,'Ev 7'!$B$7:$G$100,6,FALSE))</f>
      </c>
      <c r="M11" s="91">
        <f>IF(ISNA(VLOOKUP($C11,'Ev 8'!$B$7:$G$100,6,FALSE)),"",VLOOKUP($C11,'Ev 8'!$B$7:$G$100,6,FALSE))</f>
      </c>
      <c r="N11" s="91">
        <f>IF(ISNA(VLOOKUP($C11,'Ev 9'!$B$7:$G$100,6,FALSE)),"",VLOOKUP($C11,'Ev 9'!$B$7:$G$100,6,FALSE))</f>
      </c>
      <c r="O11" s="91">
        <f>IF(ISNA(VLOOKUP($C11,'Ev 10'!$B$7:$G$100,6,FALSE)),"",VLOOKUP($C11,'Ev 10'!$B$7:$G$100,6,FALSE))</f>
      </c>
      <c r="P11" s="93">
        <f t="shared" si="0"/>
        <v>0</v>
      </c>
      <c r="U11" s="3">
        <f aca="true" t="shared" si="1" ref="U11:U46">IF(ISERR(LARGE($F11:$O11,1)),"",(LARGE($F11:$O11,1)))</f>
      </c>
      <c r="V11" s="3">
        <f aca="true" t="shared" si="2" ref="V11:V46">IF(ISERR(LARGE($F11:$O11,2)),"",(LARGE($F11:$O11,2)))</f>
      </c>
      <c r="W11" s="3">
        <f aca="true" t="shared" si="3" ref="W11:W46">IF(ISERR(LARGE($F11:$O11,3)),"",(LARGE($F11:$O11,3)))</f>
      </c>
      <c r="X11" s="3">
        <f aca="true" t="shared" si="4" ref="X11:X46">IF(ISERR(LARGE($F11:$O11,4)),"",(LARGE($F11:$O11,4)))</f>
      </c>
      <c r="Y11" s="3">
        <f aca="true" t="shared" si="5" ref="Y11:Y46">IF(ISERR(LARGE($F11:$O11,5)),"",(LARGE($F11:$O11,5)))</f>
      </c>
      <c r="Z11" s="3">
        <f aca="true" t="shared" si="6" ref="Z11:Z46">IF(ISERR(LARGE($F11:$O11,6)),"",(LARGE($F11:$O11,6)))</f>
      </c>
      <c r="AA11" s="3">
        <f aca="true" t="shared" si="7" ref="AA11:AA46">IF(ISERR(LARGE($F11:$O11,7)),"",(LARGE($F11:$O11,7)))</f>
      </c>
      <c r="AB11" s="3">
        <f aca="true" t="shared" si="8" ref="AB11:AB46">IF(ISERR(LARGE($F11:$O11,8)),"",(LARGE($F11:$O11,8)))</f>
      </c>
      <c r="AC11" s="3">
        <f aca="true" t="shared" si="9" ref="AC11:AC46">IF(ISERR(LARGE($F11:$O11,9)),"",(LARGE($F11:$O11,9)))</f>
      </c>
      <c r="AD11" s="3">
        <f aca="true" t="shared" si="10" ref="AD11:AD46">IF(ISERR(LARGE($F11:$O11,10)),"",(LARGE($F11:$O11,10)))</f>
      </c>
    </row>
    <row r="12" spans="1:30" ht="12.75">
      <c r="A12" s="22" t="s">
        <v>10</v>
      </c>
      <c r="B12" s="23">
        <v>1</v>
      </c>
      <c r="C12" s="31" t="s">
        <v>68</v>
      </c>
      <c r="D12" s="72" t="s">
        <v>61</v>
      </c>
      <c r="E12" s="76" t="s">
        <v>54</v>
      </c>
      <c r="F12" s="92">
        <f>IF(ISNA(VLOOKUP($C12,'Ev 1'!$B$7:$G$99,6,FALSE)),"",VLOOKUP($C12,'Ev 1'!$B$7:$G$99,6,FALSE))</f>
        <v>84.02061855670104</v>
      </c>
      <c r="G12" s="92">
        <f>IF(ISNA(VLOOKUP($C12,'Ev 2'!$B$7:$G$99,6,FALSE)),"",VLOOKUP($C12,'Ev 2'!$B$7:$G$99,6,FALSE))</f>
        <v>78.00783435926132</v>
      </c>
      <c r="H12" s="92">
        <f>IF(ISNA(VLOOKUP($C12,'Ev 3'!$B$7:$G$97,6,FALSE)),"",VLOOKUP($C12,'Ev 3'!$B$7:$G$97,6,FALSE))</f>
        <v>54.17262756318549</v>
      </c>
      <c r="I12" s="92">
        <f>IF(ISNA(VLOOKUP($C12,'Ev 4'!$B$7:$G$100,6,FALSE)),"",VLOOKUP($C12,'Ev 4'!$B$7:$G$100,6,FALSE))</f>
        <v>91.39270771069934</v>
      </c>
      <c r="J12" s="92">
        <f>IF(ISNA(VLOOKUP($C12,'Ev 5'!$B$7:$G$100,6,FALSE)),"",VLOOKUP($C12,'Ev 5'!$B$7:$G$100,6,FALSE))</f>
        <v>100</v>
      </c>
      <c r="K12" s="92">
        <f>IF(ISNA(VLOOKUP($C12,'Ev 6'!$B$7:$G$100,6,FALSE)),"",VLOOKUP($C12,'Ev 6'!$B$7:$G$100,6,FALSE))</f>
        <v>82.44023083264635</v>
      </c>
      <c r="L12" s="92">
        <f>IF(ISNA(VLOOKUP($C12,'Ev 7'!$B$7:$G$100,6,FALSE)),"",VLOOKUP($C12,'Ev 7'!$B$7:$G$100,6,FALSE))</f>
        <v>100</v>
      </c>
      <c r="M12" s="92">
        <f>IF(ISNA(VLOOKUP($C12,'Ev 8'!$B$7:$G$100,6,FALSE)),"",VLOOKUP($C12,'Ev 8'!$B$7:$G$100,6,FALSE))</f>
        <v>100</v>
      </c>
      <c r="N12" s="92">
        <f>IF(ISNA(VLOOKUP($C12,'Ev 9'!$B$7:$G$100,6,FALSE)),"",VLOOKUP($C12,'Ev 9'!$B$7:$G$100,6,FALSE))</f>
        <v>0</v>
      </c>
      <c r="O12" s="92">
        <f>IF(ISNA(VLOOKUP($C12,'Ev 10'!$B$7:$G$100,6,FALSE)),"",VLOOKUP($C12,'Ev 10'!$B$7:$G$100,6,FALSE))</f>
        <v>100</v>
      </c>
      <c r="P12" s="94">
        <f t="shared" si="0"/>
        <v>491.39270771069937</v>
      </c>
      <c r="U12" s="3">
        <f t="shared" si="1"/>
        <v>100</v>
      </c>
      <c r="V12" s="3">
        <f t="shared" si="2"/>
        <v>100</v>
      </c>
      <c r="W12" s="3">
        <f t="shared" si="3"/>
        <v>100</v>
      </c>
      <c r="X12" s="3">
        <f t="shared" si="4"/>
        <v>100</v>
      </c>
      <c r="Y12" s="3">
        <f t="shared" si="5"/>
        <v>91.39270771069934</v>
      </c>
      <c r="Z12" s="3">
        <f t="shared" si="6"/>
        <v>84.02061855670104</v>
      </c>
      <c r="AA12" s="3">
        <f t="shared" si="7"/>
        <v>82.44023083264635</v>
      </c>
      <c r="AB12" s="3">
        <f t="shared" si="8"/>
        <v>78.00783435926132</v>
      </c>
      <c r="AC12" s="3">
        <f t="shared" si="9"/>
        <v>54.17262756318549</v>
      </c>
      <c r="AD12" s="3">
        <f t="shared" si="10"/>
        <v>0</v>
      </c>
    </row>
    <row r="13" spans="1:30" ht="12.75">
      <c r="A13" s="22" t="s">
        <v>10</v>
      </c>
      <c r="B13" s="23">
        <f aca="true" t="shared" si="11" ref="B13:B46">B12+1</f>
        <v>2</v>
      </c>
      <c r="C13" s="31" t="s">
        <v>72</v>
      </c>
      <c r="D13" s="72" t="s">
        <v>71</v>
      </c>
      <c r="E13" s="76" t="s">
        <v>54</v>
      </c>
      <c r="F13" s="92">
        <f>IF(ISNA(VLOOKUP($C13,'Ev 1'!$B$7:$G$99,6,FALSE)),"",VLOOKUP($C13,'Ev 1'!$B$7:$G$99,6,FALSE))</f>
        <v>77.25118483412322</v>
      </c>
      <c r="G13" s="92">
        <f>IF(ISNA(VLOOKUP($C13,'Ev 2'!$B$7:$G$99,6,FALSE)),"",VLOOKUP($C13,'Ev 2'!$B$7:$G$99,6,FALSE))</f>
        <v>89.93548387096774</v>
      </c>
      <c r="H13" s="92">
        <f>IF(ISNA(VLOOKUP($C13,'Ev 3'!$B$7:$G$97,6,FALSE)),"",VLOOKUP($C13,'Ev 3'!$B$7:$G$97,6,FALSE))</f>
        <v>88.33592534992223</v>
      </c>
      <c r="I13" s="92">
        <f>IF(ISNA(VLOOKUP($C13,'Ev 4'!$B$7:$G$100,6,FALSE)),"",VLOOKUP($C13,'Ev 4'!$B$7:$G$100,6,FALSE))</f>
        <v>81.80845371856608</v>
      </c>
      <c r="J13" s="92">
        <f>IF(ISNA(VLOOKUP($C13,'Ev 5'!$B$7:$G$100,6,FALSE)),"",VLOOKUP($C13,'Ev 5'!$B$7:$G$100,6,FALSE))</f>
        <v>80.7351940095303</v>
      </c>
      <c r="K13" s="92">
        <f>IF(ISNA(VLOOKUP($C13,'Ev 6'!$B$7:$G$100,6,FALSE)),"",VLOOKUP($C13,'Ev 6'!$B$7:$G$100,6,FALSE))</f>
        <v>61.69031462060458</v>
      </c>
      <c r="L13" s="92">
        <f>IF(ISNA(VLOOKUP($C13,'Ev 7'!$B$7:$G$100,6,FALSE)),"",VLOOKUP($C13,'Ev 7'!$B$7:$G$100,6,FALSE))</f>
        <v>78.65961199294533</v>
      </c>
      <c r="M13" s="92">
        <f>IF(ISNA(VLOOKUP($C13,'Ev 8'!$B$7:$G$100,6,FALSE)),"",VLOOKUP($C13,'Ev 8'!$B$7:$G$100,6,FALSE))</f>
        <v>68.89952153110048</v>
      </c>
      <c r="N13" s="92">
        <f>IF(ISNA(VLOOKUP($C13,'Ev 9'!$B$7:$G$100,6,FALSE)),"",VLOOKUP($C13,'Ev 9'!$B$7:$G$100,6,FALSE))</f>
        <v>90.17341040462429</v>
      </c>
      <c r="O13" s="92">
        <f>IF(ISNA(VLOOKUP($C13,'Ev 10'!$B$7:$G$100,6,FALSE)),"",VLOOKUP($C13,'Ev 10'!$B$7:$G$100,6,FALSE))</f>
        <v>63.32015810276681</v>
      </c>
      <c r="P13" s="94">
        <f t="shared" si="0"/>
        <v>430.9884673536106</v>
      </c>
      <c r="U13" s="3">
        <f t="shared" si="1"/>
        <v>90.17341040462429</v>
      </c>
      <c r="V13" s="3">
        <f t="shared" si="2"/>
        <v>89.93548387096774</v>
      </c>
      <c r="W13" s="3">
        <f t="shared" si="3"/>
        <v>88.33592534992223</v>
      </c>
      <c r="X13" s="3">
        <f t="shared" si="4"/>
        <v>81.80845371856608</v>
      </c>
      <c r="Y13" s="3">
        <f t="shared" si="5"/>
        <v>80.7351940095303</v>
      </c>
      <c r="Z13" s="3">
        <f t="shared" si="6"/>
        <v>78.65961199294533</v>
      </c>
      <c r="AA13" s="3">
        <f t="shared" si="7"/>
        <v>77.25118483412322</v>
      </c>
      <c r="AB13" s="3">
        <f t="shared" si="8"/>
        <v>68.89952153110048</v>
      </c>
      <c r="AC13" s="3">
        <f t="shared" si="9"/>
        <v>63.32015810276681</v>
      </c>
      <c r="AD13" s="3">
        <f t="shared" si="10"/>
        <v>61.69031462060458</v>
      </c>
    </row>
    <row r="14" spans="1:30" ht="12.75">
      <c r="A14" s="22" t="s">
        <v>10</v>
      </c>
      <c r="B14" s="23">
        <f t="shared" si="11"/>
        <v>3</v>
      </c>
      <c r="C14" s="31" t="s">
        <v>52</v>
      </c>
      <c r="D14" s="72" t="s">
        <v>53</v>
      </c>
      <c r="E14" s="76" t="s">
        <v>54</v>
      </c>
      <c r="F14" s="92">
        <f>IF(ISNA(VLOOKUP($C14,'Ev 1'!$B$7:$G$99,6,FALSE)),"",VLOOKUP($C14,'Ev 1'!$B$7:$G$99,6,FALSE))</f>
        <v>100</v>
      </c>
      <c r="G14" s="92">
        <f>IF(ISNA(VLOOKUP($C14,'Ev 2'!$B$7:$G$99,6,FALSE)),"",VLOOKUP($C14,'Ev 2'!$B$7:$G$99,6,FALSE))</f>
      </c>
      <c r="H14" s="92">
        <f>IF(ISNA(VLOOKUP($C14,'Ev 3'!$B$7:$G$97,6,FALSE)),"",VLOOKUP($C14,'Ev 3'!$B$7:$G$97,6,FALSE))</f>
        <v>73.24306898774984</v>
      </c>
      <c r="I14" s="92">
        <f>IF(ISNA(VLOOKUP($C14,'Ev 4'!$B$7:$G$100,6,FALSE)),"",VLOOKUP($C14,'Ev 4'!$B$7:$G$100,6,FALSE))</f>
        <v>72.74024738344434</v>
      </c>
      <c r="J14" s="92">
        <f>IF(ISNA(VLOOKUP($C14,'Ev 5'!$B$7:$G$100,6,FALSE)),"",VLOOKUP($C14,'Ev 5'!$B$7:$G$100,6,FALSE))</f>
        <v>59.74811083123425</v>
      </c>
      <c r="K14" s="92">
        <f>IF(ISNA(VLOOKUP($C14,'Ev 6'!$B$7:$G$100,6,FALSE)),"",VLOOKUP($C14,'Ev 6'!$B$7:$G$100,6,FALSE))</f>
        <v>78.92659826361485</v>
      </c>
      <c r="L14" s="92">
        <f>IF(ISNA(VLOOKUP($C14,'Ev 7'!$B$7:$G$100,6,FALSE)),"",VLOOKUP($C14,'Ev 7'!$B$7:$G$100,6,FALSE))</f>
      </c>
      <c r="M14" s="92">
        <f>IF(ISNA(VLOOKUP($C14,'Ev 8'!$B$7:$G$100,6,FALSE)),"",VLOOKUP($C14,'Ev 8'!$B$7:$G$100,6,FALSE))</f>
        <v>87.15534633490249</v>
      </c>
      <c r="N14" s="92">
        <f>IF(ISNA(VLOOKUP($C14,'Ev 9'!$B$7:$G$100,6,FALSE)),"",VLOOKUP($C14,'Ev 9'!$B$7:$G$100,6,FALSE))</f>
        <v>55.476529160739695</v>
      </c>
      <c r="O14" s="92">
        <f>IF(ISNA(VLOOKUP($C14,'Ev 10'!$B$7:$G$100,6,FALSE)),"",VLOOKUP($C14,'Ev 10'!$B$7:$G$100,6,FALSE))</f>
        <v>84.05036726128017</v>
      </c>
      <c r="P14" s="94">
        <f t="shared" si="0"/>
        <v>423.3753808475474</v>
      </c>
      <c r="U14" s="3">
        <f t="shared" si="1"/>
        <v>100</v>
      </c>
      <c r="V14" s="3">
        <f t="shared" si="2"/>
        <v>87.15534633490249</v>
      </c>
      <c r="W14" s="3">
        <f t="shared" si="3"/>
        <v>84.05036726128017</v>
      </c>
      <c r="X14" s="3">
        <f t="shared" si="4"/>
        <v>78.92659826361485</v>
      </c>
      <c r="Y14" s="3">
        <f t="shared" si="5"/>
        <v>73.24306898774984</v>
      </c>
      <c r="Z14" s="3">
        <f t="shared" si="6"/>
        <v>72.74024738344434</v>
      </c>
      <c r="AA14" s="3">
        <f t="shared" si="7"/>
        <v>59.74811083123425</v>
      </c>
      <c r="AB14" s="3">
        <f t="shared" si="8"/>
        <v>55.476529160739695</v>
      </c>
      <c r="AC14" s="3">
        <f t="shared" si="9"/>
      </c>
      <c r="AD14" s="3">
        <f t="shared" si="10"/>
      </c>
    </row>
    <row r="15" spans="1:30" ht="12.75">
      <c r="A15" s="22" t="s">
        <v>10</v>
      </c>
      <c r="B15" s="23">
        <f t="shared" si="11"/>
        <v>4</v>
      </c>
      <c r="C15" s="31" t="s">
        <v>62</v>
      </c>
      <c r="D15" s="72" t="s">
        <v>63</v>
      </c>
      <c r="E15" s="76" t="s">
        <v>64</v>
      </c>
      <c r="F15" s="92">
        <f>IF(ISNA(VLOOKUP($C15,'Ev 1'!$B$7:$G$99,6,FALSE)),"",VLOOKUP($C15,'Ev 1'!$B$7:$G$99,6,FALSE))</f>
        <v>90.49969154842691</v>
      </c>
      <c r="G15" s="92">
        <f>IF(ISNA(VLOOKUP($C15,'Ev 2'!$B$7:$G$99,6,FALSE)),"",VLOOKUP($C15,'Ev 2'!$B$7:$G$99,6,FALSE))</f>
        <v>67.83454987834551</v>
      </c>
      <c r="H15" s="92">
        <f>IF(ISNA(VLOOKUP($C15,'Ev 3'!$B$7:$G$97,6,FALSE)),"",VLOOKUP($C15,'Ev 3'!$B$7:$G$97,6,FALSE))</f>
        <v>68.31028262176788</v>
      </c>
      <c r="I15" s="92">
        <f>IF(ISNA(VLOOKUP($C15,'Ev 4'!$B$7:$G$100,6,FALSE)),"",VLOOKUP($C15,'Ev 4'!$B$7:$G$100,6,FALSE))</f>
      </c>
      <c r="J15" s="92">
        <f>IF(ISNA(VLOOKUP($C15,'Ev 5'!$B$7:$G$100,6,FALSE)),"",VLOOKUP($C15,'Ev 5'!$B$7:$G$100,6,FALSE))</f>
        <v>63.388562266167824</v>
      </c>
      <c r="K15" s="92">
        <f>IF(ISNA(VLOOKUP($C15,'Ev 6'!$B$7:$G$100,6,FALSE)),"",VLOOKUP($C15,'Ev 6'!$B$7:$G$100,6,FALSE))</f>
        <v>76.10350076103501</v>
      </c>
      <c r="L15" s="92">
        <f>IF(ISNA(VLOOKUP($C15,'Ev 7'!$B$7:$G$100,6,FALSE)),"",VLOOKUP($C15,'Ev 7'!$B$7:$G$100,6,FALSE))</f>
        <v>81.16469517743403</v>
      </c>
      <c r="M15" s="92">
        <f>IF(ISNA(VLOOKUP($C15,'Ev 8'!$B$7:$G$100,6,FALSE)),"",VLOOKUP($C15,'Ev 8'!$B$7:$G$100,6,FALSE))</f>
        <v>71.48372862658577</v>
      </c>
      <c r="N15" s="92">
        <f>IF(ISNA(VLOOKUP($C15,'Ev 9'!$B$7:$G$100,6,FALSE)),"",VLOOKUP($C15,'Ev 9'!$B$7:$G$100,6,FALSE))</f>
        <v>66.38297872340426</v>
      </c>
      <c r="O15" s="92">
        <f>IF(ISNA(VLOOKUP($C15,'Ev 10'!$B$7:$G$100,6,FALSE)),"",VLOOKUP($C15,'Ev 10'!$B$7:$G$100,6,FALSE))</f>
        <v>84.05036726128017</v>
      </c>
      <c r="P15" s="94">
        <f t="shared" si="0"/>
        <v>403.3019833747619</v>
      </c>
      <c r="U15" s="3">
        <f t="shared" si="1"/>
        <v>90.49969154842691</v>
      </c>
      <c r="V15" s="3">
        <f t="shared" si="2"/>
        <v>84.05036726128017</v>
      </c>
      <c r="W15" s="3">
        <f t="shared" si="3"/>
        <v>81.16469517743403</v>
      </c>
      <c r="X15" s="3">
        <f t="shared" si="4"/>
        <v>76.10350076103501</v>
      </c>
      <c r="Y15" s="3">
        <f t="shared" si="5"/>
        <v>71.48372862658577</v>
      </c>
      <c r="Z15" s="3">
        <f t="shared" si="6"/>
        <v>68.31028262176788</v>
      </c>
      <c r="AA15" s="3">
        <f t="shared" si="7"/>
        <v>67.83454987834551</v>
      </c>
      <c r="AB15" s="3">
        <f t="shared" si="8"/>
        <v>66.38297872340426</v>
      </c>
      <c r="AC15" s="3">
        <f t="shared" si="9"/>
        <v>63.388562266167824</v>
      </c>
      <c r="AD15" s="3">
        <f t="shared" si="10"/>
      </c>
    </row>
    <row r="16" spans="1:30" ht="12.75">
      <c r="A16" s="22" t="s">
        <v>10</v>
      </c>
      <c r="B16" s="23">
        <f t="shared" si="11"/>
        <v>5</v>
      </c>
      <c r="C16" s="31" t="s">
        <v>78</v>
      </c>
      <c r="D16" s="72" t="s">
        <v>53</v>
      </c>
      <c r="E16" s="76" t="s">
        <v>54</v>
      </c>
      <c r="F16" s="92">
        <f>IF(ISNA(VLOOKUP($C16,'Ev 1'!$B$7:$G$99,6,FALSE)),"",VLOOKUP($C16,'Ev 1'!$B$7:$G$99,6,FALSE))</f>
        <v>70.09077878643096</v>
      </c>
      <c r="G16" s="92">
        <f>IF(ISNA(VLOOKUP($C16,'Ev 2'!$B$7:$G$99,6,FALSE)),"",VLOOKUP($C16,'Ev 2'!$B$7:$G$99,6,FALSE))</f>
        <v>84.02652200120554</v>
      </c>
      <c r="H16" s="92">
        <f>IF(ISNA(VLOOKUP($C16,'Ev 3'!$B$7:$G$97,6,FALSE)),"",VLOOKUP($C16,'Ev 3'!$B$7:$G$97,6,FALSE))</f>
        <v>73.67055771725032</v>
      </c>
      <c r="I16" s="92">
        <f>IF(ISNA(VLOOKUP($C16,'Ev 4'!$B$7:$G$100,6,FALSE)),"",VLOOKUP($C16,'Ev 4'!$B$7:$G$100,6,FALSE))</f>
      </c>
      <c r="J16" s="92">
        <f>IF(ISNA(VLOOKUP($C16,'Ev 5'!$B$7:$G$100,6,FALSE)),"",VLOOKUP($C16,'Ev 5'!$B$7:$G$100,6,FALSE))</f>
        <v>75.30158730158729</v>
      </c>
      <c r="K16" s="92">
        <f>IF(ISNA(VLOOKUP($C16,'Ev 6'!$B$7:$G$100,6,FALSE)),"",VLOOKUP($C16,'Ev 6'!$B$7:$G$100,6,FALSE))</f>
        <v>60.24096385542169</v>
      </c>
      <c r="L16" s="92">
        <f>IF(ISNA(VLOOKUP($C16,'Ev 7'!$B$7:$G$100,6,FALSE)),"",VLOOKUP($C16,'Ev 7'!$B$7:$G$100,6,FALSE))</f>
        <v>38.833260774923815</v>
      </c>
      <c r="M16" s="92">
        <f>IF(ISNA(VLOOKUP($C16,'Ev 8'!$B$7:$G$100,6,FALSE)),"",VLOOKUP($C16,'Ev 8'!$B$7:$G$100,6,FALSE))</f>
        <v>84.54011741682974</v>
      </c>
      <c r="N16" s="92">
        <f>IF(ISNA(VLOOKUP($C16,'Ev 9'!$B$7:$G$100,6,FALSE)),"",VLOOKUP($C16,'Ev 9'!$B$7:$G$100,6,FALSE))</f>
        <v>29.590288315629742</v>
      </c>
      <c r="O16" s="92">
        <f>IF(ISNA(VLOOKUP($C16,'Ev 10'!$B$7:$G$100,6,FALSE)),"",VLOOKUP($C16,'Ev 10'!$B$7:$G$100,6,FALSE))</f>
        <v>60.681818181818194</v>
      </c>
      <c r="P16" s="94">
        <f t="shared" si="0"/>
        <v>387.6295632233039</v>
      </c>
      <c r="U16" s="3">
        <f t="shared" si="1"/>
        <v>84.54011741682974</v>
      </c>
      <c r="V16" s="3">
        <f t="shared" si="2"/>
        <v>84.02652200120554</v>
      </c>
      <c r="W16" s="3">
        <f t="shared" si="3"/>
        <v>75.30158730158729</v>
      </c>
      <c r="X16" s="3">
        <f t="shared" si="4"/>
        <v>73.67055771725032</v>
      </c>
      <c r="Y16" s="3">
        <f t="shared" si="5"/>
        <v>70.09077878643096</v>
      </c>
      <c r="Z16" s="3">
        <f t="shared" si="6"/>
        <v>60.681818181818194</v>
      </c>
      <c r="AA16" s="3">
        <f t="shared" si="7"/>
        <v>60.24096385542169</v>
      </c>
      <c r="AB16" s="3">
        <f t="shared" si="8"/>
        <v>38.833260774923815</v>
      </c>
      <c r="AC16" s="3">
        <f t="shared" si="9"/>
        <v>29.590288315629742</v>
      </c>
      <c r="AD16" s="3">
        <f t="shared" si="10"/>
      </c>
    </row>
    <row r="17" spans="1:30" ht="12.75">
      <c r="A17" s="22" t="s">
        <v>10</v>
      </c>
      <c r="B17" s="23">
        <f t="shared" si="11"/>
        <v>6</v>
      </c>
      <c r="C17" s="31" t="s">
        <v>70</v>
      </c>
      <c r="D17" s="72" t="s">
        <v>71</v>
      </c>
      <c r="E17" s="76" t="s">
        <v>64</v>
      </c>
      <c r="F17" s="92">
        <f>IF(ISNA(VLOOKUP($C17,'Ev 1'!$B$7:$G$99,6,FALSE)),"",VLOOKUP($C17,'Ev 1'!$B$7:$G$99,6,FALSE))</f>
        <v>79.72826086956522</v>
      </c>
      <c r="G17" s="92">
        <f>IF(ISNA(VLOOKUP($C17,'Ev 2'!$B$7:$G$99,6,FALSE)),"",VLOOKUP($C17,'Ev 2'!$B$7:$G$99,6,FALSE))</f>
        <v>88.78980891719745</v>
      </c>
      <c r="H17" s="92">
        <f>IF(ISNA(VLOOKUP($C17,'Ev 3'!$B$7:$G$97,6,FALSE)),"",VLOOKUP($C17,'Ev 3'!$B$7:$G$97,6,FALSE))</f>
        <v>63.85609893198426</v>
      </c>
      <c r="I17" s="92">
        <f>IF(ISNA(VLOOKUP($C17,'Ev 4'!$B$7:$G$100,6,FALSE)),"",VLOOKUP($C17,'Ev 4'!$B$7:$G$100,6,FALSE))</f>
        <v>80.05235602094241</v>
      </c>
      <c r="J17" s="92">
        <f>IF(ISNA(VLOOKUP($C17,'Ev 5'!$B$7:$G$100,6,FALSE)),"",VLOOKUP($C17,'Ev 5'!$B$7:$G$100,6,FALSE))</f>
        <v>54.70479704797048</v>
      </c>
      <c r="K17" s="92">
        <f>IF(ISNA(VLOOKUP($C17,'Ev 6'!$B$7:$G$100,6,FALSE)),"",VLOOKUP($C17,'Ev 6'!$B$7:$G$100,6,FALSE))</f>
        <v>45.146726862302486</v>
      </c>
      <c r="L17" s="92">
        <f>IF(ISNA(VLOOKUP($C17,'Ev 7'!$B$7:$G$100,6,FALSE)),"",VLOOKUP($C17,'Ev 7'!$B$7:$G$100,6,FALSE))</f>
        <v>47.82841823056301</v>
      </c>
      <c r="M17" s="92">
        <f>IF(ISNA(VLOOKUP($C17,'Ev 8'!$B$7:$G$100,6,FALSE)),"",VLOOKUP($C17,'Ev 8'!$B$7:$G$100,6,FALSE))</f>
        <v>69.08315565031984</v>
      </c>
      <c r="N17" s="92">
        <f>IF(ISNA(VLOOKUP($C17,'Ev 9'!$B$7:$G$100,6,FALSE)),"",VLOOKUP($C17,'Ev 9'!$B$7:$G$100,6,FALSE))</f>
        <v>66.66666666666667</v>
      </c>
      <c r="O17" s="92">
        <f>IF(ISNA(VLOOKUP($C17,'Ev 10'!$B$7:$G$100,6,FALSE)),"",VLOOKUP($C17,'Ev 10'!$B$7:$G$100,6,FALSE))</f>
        <v>66.80567139282736</v>
      </c>
      <c r="P17" s="94">
        <f t="shared" si="0"/>
        <v>384.4592528508523</v>
      </c>
      <c r="U17" s="3">
        <f t="shared" si="1"/>
        <v>88.78980891719745</v>
      </c>
      <c r="V17" s="3">
        <f t="shared" si="2"/>
        <v>80.05235602094241</v>
      </c>
      <c r="W17" s="3">
        <f t="shared" si="3"/>
        <v>79.72826086956522</v>
      </c>
      <c r="X17" s="3">
        <f t="shared" si="4"/>
        <v>69.08315565031984</v>
      </c>
      <c r="Y17" s="3">
        <f t="shared" si="5"/>
        <v>66.80567139282736</v>
      </c>
      <c r="Z17" s="3">
        <f t="shared" si="6"/>
        <v>66.66666666666667</v>
      </c>
      <c r="AA17" s="3">
        <f t="shared" si="7"/>
        <v>63.85609893198426</v>
      </c>
      <c r="AB17" s="3">
        <f t="shared" si="8"/>
        <v>54.70479704797048</v>
      </c>
      <c r="AC17" s="3">
        <f t="shared" si="9"/>
        <v>47.82841823056301</v>
      </c>
      <c r="AD17" s="3">
        <f t="shared" si="10"/>
        <v>45.146726862302486</v>
      </c>
    </row>
    <row r="18" spans="1:30" ht="12.75">
      <c r="A18" s="22" t="s">
        <v>10</v>
      </c>
      <c r="B18" s="23">
        <f t="shared" si="11"/>
        <v>7</v>
      </c>
      <c r="C18" s="31" t="s">
        <v>67</v>
      </c>
      <c r="D18" s="72" t="s">
        <v>61</v>
      </c>
      <c r="E18" s="76" t="s">
        <v>54</v>
      </c>
      <c r="F18" s="92">
        <f>IF(ISNA(VLOOKUP($C18,'Ev 1'!$B$7:$G$99,6,FALSE)),"",VLOOKUP($C18,'Ev 1'!$B$7:$G$99,6,FALSE))</f>
        <v>87.42550655542314</v>
      </c>
      <c r="G18" s="92">
        <f>IF(ISNA(VLOOKUP($C18,'Ev 2'!$B$7:$G$99,6,FALSE)),"",VLOOKUP($C18,'Ev 2'!$B$7:$G$99,6,FALSE))</f>
        <v>46.12839179351423</v>
      </c>
      <c r="H18" s="92">
        <f>IF(ISNA(VLOOKUP($C18,'Ev 3'!$B$7:$G$97,6,FALSE)),"",VLOOKUP($C18,'Ev 3'!$B$7:$G$97,6,FALSE))</f>
        <v>71.62673392181588</v>
      </c>
      <c r="I18" s="92">
        <f>IF(ISNA(VLOOKUP($C18,'Ev 4'!$B$7:$G$100,6,FALSE)),"",VLOOKUP($C18,'Ev 4'!$B$7:$G$100,6,FALSE))</f>
        <v>68.13725490196079</v>
      </c>
      <c r="J18" s="92">
        <f>IF(ISNA(VLOOKUP($C18,'Ev 5'!$B$7:$G$100,6,FALSE)),"",VLOOKUP($C18,'Ev 5'!$B$7:$G$100,6,FALSE))</f>
        <v>75.25380710659898</v>
      </c>
      <c r="K18" s="92">
        <f>IF(ISNA(VLOOKUP($C18,'Ev 6'!$B$7:$G$100,6,FALSE)),"",VLOOKUP($C18,'Ev 6'!$B$7:$G$100,6,FALSE))</f>
        <v>79.6812749003984</v>
      </c>
      <c r="L18" s="92">
        <f>IF(ISNA(VLOOKUP($C18,'Ev 7'!$B$7:$G$100,6,FALSE)),"",VLOOKUP($C18,'Ev 7'!$B$7:$G$100,6,FALSE))</f>
        <v>67.78115501519756</v>
      </c>
      <c r="M18" s="92">
        <f>IF(ISNA(VLOOKUP($C18,'Ev 8'!$B$7:$G$100,6,FALSE)),"",VLOOKUP($C18,'Ev 8'!$B$7:$G$100,6,FALSE))</f>
        <v>64.9624060150376</v>
      </c>
      <c r="N18" s="92">
        <f>IF(ISNA(VLOOKUP($C18,'Ev 9'!$B$7:$G$100,6,FALSE)),"",VLOOKUP($C18,'Ev 9'!$B$7:$G$100,6,FALSE))</f>
      </c>
      <c r="O18" s="92">
        <f>IF(ISNA(VLOOKUP($C18,'Ev 10'!$B$7:$G$100,6,FALSE)),"",VLOOKUP($C18,'Ev 10'!$B$7:$G$100,6,FALSE))</f>
      </c>
      <c r="P18" s="94">
        <f t="shared" si="0"/>
        <v>382.1245773861972</v>
      </c>
      <c r="U18" s="3">
        <f t="shared" si="1"/>
        <v>87.42550655542314</v>
      </c>
      <c r="V18" s="3">
        <f t="shared" si="2"/>
        <v>79.6812749003984</v>
      </c>
      <c r="W18" s="3">
        <f t="shared" si="3"/>
        <v>75.25380710659898</v>
      </c>
      <c r="X18" s="3">
        <f t="shared" si="4"/>
        <v>71.62673392181588</v>
      </c>
      <c r="Y18" s="3">
        <f t="shared" si="5"/>
        <v>68.13725490196079</v>
      </c>
      <c r="Z18" s="3">
        <f t="shared" si="6"/>
        <v>67.78115501519756</v>
      </c>
      <c r="AA18" s="3">
        <f t="shared" si="7"/>
        <v>64.9624060150376</v>
      </c>
      <c r="AB18" s="3">
        <f t="shared" si="8"/>
        <v>46.12839179351423</v>
      </c>
      <c r="AC18" s="3">
        <f t="shared" si="9"/>
      </c>
      <c r="AD18" s="3">
        <f t="shared" si="10"/>
      </c>
    </row>
    <row r="19" spans="1:30" ht="12.75">
      <c r="A19" s="22" t="s">
        <v>10</v>
      </c>
      <c r="B19" s="23">
        <f t="shared" si="11"/>
        <v>8</v>
      </c>
      <c r="C19" s="31" t="s">
        <v>74</v>
      </c>
      <c r="D19" s="72" t="s">
        <v>71</v>
      </c>
      <c r="E19" s="76" t="s">
        <v>54</v>
      </c>
      <c r="F19" s="92">
        <f>IF(ISNA(VLOOKUP($C19,'Ev 1'!$B$7:$G$99,6,FALSE)),"",VLOOKUP($C19,'Ev 1'!$B$7:$G$99,6,FALSE))</f>
        <v>76.64576802507838</v>
      </c>
      <c r="G19" s="92">
        <f>IF(ISNA(VLOOKUP($C19,'Ev 2'!$B$7:$G$99,6,FALSE)),"",VLOOKUP($C19,'Ev 2'!$B$7:$G$99,6,FALSE))</f>
      </c>
      <c r="H19" s="92">
        <f>IF(ISNA(VLOOKUP($C19,'Ev 3'!$B$7:$G$97,6,FALSE)),"",VLOOKUP($C19,'Ev 3'!$B$7:$G$97,6,FALSE))</f>
        <v>81.02710413694722</v>
      </c>
      <c r="I19" s="92">
        <f>IF(ISNA(VLOOKUP($C19,'Ev 4'!$B$7:$G$100,6,FALSE)),"",VLOOKUP($C19,'Ev 4'!$B$7:$G$100,6,FALSE))</f>
        <v>72.84421152929966</v>
      </c>
      <c r="J19" s="92">
        <f>IF(ISNA(VLOOKUP($C19,'Ev 5'!$B$7:$G$100,6,FALSE)),"",VLOOKUP($C19,'Ev 5'!$B$7:$G$100,6,FALSE))</f>
        <v>76.02564102564101</v>
      </c>
      <c r="K19" s="92">
        <f>IF(ISNA(VLOOKUP($C19,'Ev 6'!$B$7:$G$100,6,FALSE)),"",VLOOKUP($C19,'Ev 6'!$B$7:$G$100,6,FALSE))</f>
        <v>61.50061500615007</v>
      </c>
      <c r="L19" s="92">
        <f>IF(ISNA(VLOOKUP($C19,'Ev 7'!$B$7:$G$100,6,FALSE)),"",VLOOKUP($C19,'Ev 7'!$B$7:$G$100,6,FALSE))</f>
      </c>
      <c r="M19" s="92">
        <f>IF(ISNA(VLOOKUP($C19,'Ev 8'!$B$7:$G$100,6,FALSE)),"",VLOOKUP($C19,'Ev 8'!$B$7:$G$100,6,FALSE))</f>
      </c>
      <c r="N19" s="92">
        <f>IF(ISNA(VLOOKUP($C19,'Ev 9'!$B$7:$G$100,6,FALSE)),"",VLOOKUP($C19,'Ev 9'!$B$7:$G$100,6,FALSE))</f>
        <v>57.64966740576497</v>
      </c>
      <c r="O19" s="92">
        <f>IF(ISNA(VLOOKUP($C19,'Ev 10'!$B$7:$G$100,6,FALSE)),"",VLOOKUP($C19,'Ev 10'!$B$7:$G$100,6,FALSE))</f>
      </c>
      <c r="P19" s="94">
        <f t="shared" si="0"/>
        <v>368.04333972311633</v>
      </c>
      <c r="U19" s="3">
        <f t="shared" si="1"/>
        <v>81.02710413694722</v>
      </c>
      <c r="V19" s="3">
        <f t="shared" si="2"/>
        <v>76.64576802507838</v>
      </c>
      <c r="W19" s="3">
        <f t="shared" si="3"/>
        <v>76.02564102564101</v>
      </c>
      <c r="X19" s="3">
        <f t="shared" si="4"/>
        <v>72.84421152929966</v>
      </c>
      <c r="Y19" s="3">
        <f t="shared" si="5"/>
        <v>61.50061500615007</v>
      </c>
      <c r="Z19" s="3">
        <f t="shared" si="6"/>
        <v>57.64966740576497</v>
      </c>
      <c r="AA19" s="3">
        <f t="shared" si="7"/>
      </c>
      <c r="AB19" s="3">
        <f t="shared" si="8"/>
      </c>
      <c r="AC19" s="3">
        <f t="shared" si="9"/>
      </c>
      <c r="AD19" s="3">
        <f t="shared" si="10"/>
      </c>
    </row>
    <row r="20" spans="1:30" ht="12.75">
      <c r="A20" s="22" t="s">
        <v>10</v>
      </c>
      <c r="B20" s="23">
        <f t="shared" si="11"/>
        <v>9</v>
      </c>
      <c r="C20" s="31" t="s">
        <v>77</v>
      </c>
      <c r="D20" s="72" t="s">
        <v>53</v>
      </c>
      <c r="E20" s="76" t="s">
        <v>54</v>
      </c>
      <c r="F20" s="92">
        <f>IF(ISNA(VLOOKUP($C20,'Ev 1'!$B$7:$G$99,6,FALSE)),"",VLOOKUP($C20,'Ev 1'!$B$7:$G$99,6,FALSE))</f>
        <v>70.56277056277057</v>
      </c>
      <c r="G20" s="92">
        <f>IF(ISNA(VLOOKUP($C20,'Ev 2'!$B$7:$G$99,6,FALSE)),"",VLOOKUP($C20,'Ev 2'!$B$7:$G$99,6,FALSE))</f>
        <v>83.72372372372372</v>
      </c>
      <c r="H20" s="92">
        <f>IF(ISNA(VLOOKUP($C20,'Ev 3'!$B$7:$G$97,6,FALSE)),"",VLOOKUP($C20,'Ev 3'!$B$7:$G$97,6,FALSE))</f>
        <v>69.77886977886978</v>
      </c>
      <c r="I20" s="92">
        <f>IF(ISNA(VLOOKUP($C20,'Ev 4'!$B$7:$G$100,6,FALSE)),"",VLOOKUP($C20,'Ev 4'!$B$7:$G$100,6,FALSE))</f>
        <v>72.84421152929966</v>
      </c>
      <c r="J20" s="92">
        <f>IF(ISNA(VLOOKUP($C20,'Ev 5'!$B$7:$G$100,6,FALSE)),"",VLOOKUP($C20,'Ev 5'!$B$7:$G$100,6,FALSE))</f>
      </c>
      <c r="K20" s="92">
        <f>IF(ISNA(VLOOKUP($C20,'Ev 6'!$B$7:$G$100,6,FALSE)),"",VLOOKUP($C20,'Ev 6'!$B$7:$G$100,6,FALSE))</f>
        <v>0</v>
      </c>
      <c r="L20" s="92">
        <f>IF(ISNA(VLOOKUP($C20,'Ev 7'!$B$7:$G$100,6,FALSE)),"",VLOOKUP($C20,'Ev 7'!$B$7:$G$100,6,FALSE))</f>
      </c>
      <c r="M20" s="92">
        <f>IF(ISNA(VLOOKUP($C20,'Ev 8'!$B$7:$G$100,6,FALSE)),"",VLOOKUP($C20,'Ev 8'!$B$7:$G$100,6,FALSE))</f>
      </c>
      <c r="N20" s="92">
        <f>IF(ISNA(VLOOKUP($C20,'Ev 9'!$B$7:$G$100,6,FALSE)),"",VLOOKUP($C20,'Ev 9'!$B$7:$G$100,6,FALSE))</f>
      </c>
      <c r="O20" s="92">
        <f>IF(ISNA(VLOOKUP($C20,'Ev 10'!$B$7:$G$100,6,FALSE)),"",VLOOKUP($C20,'Ev 10'!$B$7:$G$100,6,FALSE))</f>
      </c>
      <c r="P20" s="94">
        <f t="shared" si="0"/>
        <v>296.90957559466375</v>
      </c>
      <c r="U20" s="3">
        <f t="shared" si="1"/>
        <v>83.72372372372372</v>
      </c>
      <c r="V20" s="3">
        <f t="shared" si="2"/>
        <v>72.84421152929966</v>
      </c>
      <c r="W20" s="3">
        <f t="shared" si="3"/>
        <v>70.56277056277057</v>
      </c>
      <c r="X20" s="3">
        <f t="shared" si="4"/>
        <v>69.77886977886978</v>
      </c>
      <c r="Y20" s="3">
        <f t="shared" si="5"/>
        <v>0</v>
      </c>
      <c r="Z20" s="3">
        <f t="shared" si="6"/>
      </c>
      <c r="AA20" s="3">
        <f t="shared" si="7"/>
      </c>
      <c r="AB20" s="3">
        <f t="shared" si="8"/>
      </c>
      <c r="AC20" s="3">
        <f t="shared" si="9"/>
      </c>
      <c r="AD20" s="3">
        <f t="shared" si="10"/>
      </c>
    </row>
    <row r="21" spans="1:30" ht="12.75">
      <c r="A21" s="22" t="s">
        <v>10</v>
      </c>
      <c r="B21" s="23">
        <f t="shared" si="11"/>
        <v>10</v>
      </c>
      <c r="C21" s="31" t="s">
        <v>69</v>
      </c>
      <c r="D21" s="72" t="s">
        <v>53</v>
      </c>
      <c r="E21" s="76" t="s">
        <v>54</v>
      </c>
      <c r="F21" s="92">
        <f>IF(ISNA(VLOOKUP($C21,'Ev 1'!$B$7:$G$99,6,FALSE)),"",VLOOKUP($C21,'Ev 1'!$B$7:$G$99,6,FALSE))</f>
        <v>80.42763157894738</v>
      </c>
      <c r="G21" s="92">
        <f>IF(ISNA(VLOOKUP($C21,'Ev 2'!$B$7:$G$99,6,FALSE)),"",VLOOKUP($C21,'Ev 2'!$B$7:$G$99,6,FALSE))</f>
      </c>
      <c r="H21" s="92">
        <f>IF(ISNA(VLOOKUP($C21,'Ev 3'!$B$7:$G$97,6,FALSE)),"",VLOOKUP($C21,'Ev 3'!$B$7:$G$97,6,FALSE))</f>
        <v>73.43244990303812</v>
      </c>
      <c r="I21" s="92">
        <f>IF(ISNA(VLOOKUP($C21,'Ev 4'!$B$7:$G$100,6,FALSE)),"",VLOOKUP($C21,'Ev 4'!$B$7:$G$100,6,FALSE))</f>
      </c>
      <c r="J21" s="92">
        <f>IF(ISNA(VLOOKUP($C21,'Ev 5'!$B$7:$G$100,6,FALSE)),"",VLOOKUP($C21,'Ev 5'!$B$7:$G$100,6,FALSE))</f>
        <v>76.56552614590058</v>
      </c>
      <c r="K21" s="92">
        <f>IF(ISNA(VLOOKUP($C21,'Ev 6'!$B$7:$G$100,6,FALSE)),"",VLOOKUP($C21,'Ev 6'!$B$7:$G$100,6,FALSE))</f>
        <v>47.68717215069147</v>
      </c>
      <c r="L21" s="92">
        <f>IF(ISNA(VLOOKUP($C21,'Ev 7'!$B$7:$G$100,6,FALSE)),"",VLOOKUP($C21,'Ev 7'!$B$7:$G$100,6,FALSE))</f>
      </c>
      <c r="M21" s="92">
        <f>IF(ISNA(VLOOKUP($C21,'Ev 8'!$B$7:$G$100,6,FALSE)),"",VLOOKUP($C21,'Ev 8'!$B$7:$G$100,6,FALSE))</f>
      </c>
      <c r="N21" s="92">
        <f>IF(ISNA(VLOOKUP($C21,'Ev 9'!$B$7:$G$100,6,FALSE)),"",VLOOKUP($C21,'Ev 9'!$B$7:$G$100,6,FALSE))</f>
      </c>
      <c r="O21" s="92">
        <f>IF(ISNA(VLOOKUP($C21,'Ev 10'!$B$7:$G$100,6,FALSE)),"",VLOOKUP($C21,'Ev 10'!$B$7:$G$100,6,FALSE))</f>
      </c>
      <c r="P21" s="94">
        <f t="shared" si="0"/>
        <v>278.11277977857753</v>
      </c>
      <c r="U21" s="3">
        <f t="shared" si="1"/>
        <v>80.42763157894738</v>
      </c>
      <c r="V21" s="3">
        <f t="shared" si="2"/>
        <v>76.56552614590058</v>
      </c>
      <c r="W21" s="3">
        <f t="shared" si="3"/>
        <v>73.43244990303812</v>
      </c>
      <c r="X21" s="3">
        <f t="shared" si="4"/>
        <v>47.68717215069147</v>
      </c>
      <c r="Y21" s="3">
        <f t="shared" si="5"/>
      </c>
      <c r="Z21" s="3">
        <f t="shared" si="6"/>
      </c>
      <c r="AA21" s="3">
        <f t="shared" si="7"/>
      </c>
      <c r="AB21" s="3">
        <f t="shared" si="8"/>
      </c>
      <c r="AC21" s="3">
        <f t="shared" si="9"/>
      </c>
      <c r="AD21" s="3">
        <f t="shared" si="10"/>
      </c>
    </row>
    <row r="22" spans="1:30" ht="12.75">
      <c r="A22" s="22" t="s">
        <v>10</v>
      </c>
      <c r="B22" s="23">
        <f t="shared" si="11"/>
        <v>11</v>
      </c>
      <c r="C22" s="22" t="s">
        <v>81</v>
      </c>
      <c r="D22" s="72" t="s">
        <v>82</v>
      </c>
      <c r="E22" s="76" t="s">
        <v>54</v>
      </c>
      <c r="F22" s="92">
        <f>IF(ISNA(VLOOKUP($C22,'Ev 1'!$B$7:$G$99,6,FALSE)),"",VLOOKUP($C22,'Ev 1'!$B$7:$G$99,6,FALSE))</f>
        <v>49.6614759647935</v>
      </c>
      <c r="G22" s="92">
        <f>IF(ISNA(VLOOKUP($C22,'Ev 2'!$B$7:$G$99,6,FALSE)),"",VLOOKUP($C22,'Ev 2'!$B$7:$G$99,6,FALSE))</f>
        <v>36.829590488771466</v>
      </c>
      <c r="H22" s="92">
        <f>IF(ISNA(VLOOKUP($C22,'Ev 3'!$B$7:$G$97,6,FALSE)),"",VLOOKUP($C22,'Ev 3'!$B$7:$G$97,6,FALSE))</f>
      </c>
      <c r="I22" s="92">
        <f>IF(ISNA(VLOOKUP($C22,'Ev 4'!$B$7:$G$100,6,FALSE)),"",VLOOKUP($C22,'Ev 4'!$B$7:$G$100,6,FALSE))</f>
      </c>
      <c r="J22" s="92">
        <f>IF(ISNA(VLOOKUP($C22,'Ev 5'!$B$7:$G$100,6,FALSE)),"",VLOOKUP($C22,'Ev 5'!$B$7:$G$100,6,FALSE))</f>
      </c>
      <c r="K22" s="92">
        <f>IF(ISNA(VLOOKUP($C22,'Ev 6'!$B$7:$G$100,6,FALSE)),"",VLOOKUP($C22,'Ev 6'!$B$7:$G$100,6,FALSE))</f>
      </c>
      <c r="L22" s="92">
        <f>IF(ISNA(VLOOKUP($C22,'Ev 7'!$B$7:$G$100,6,FALSE)),"",VLOOKUP($C22,'Ev 7'!$B$7:$G$100,6,FALSE))</f>
        <v>25.5075779239348</v>
      </c>
      <c r="M22" s="92">
        <f>IF(ISNA(VLOOKUP($C22,'Ev 8'!$B$7:$G$100,6,FALSE)),"",VLOOKUP($C22,'Ev 8'!$B$7:$G$100,6,FALSE))</f>
        <v>50.526315789473685</v>
      </c>
      <c r="N22" s="92">
        <f>IF(ISNA(VLOOKUP($C22,'Ev 9'!$B$7:$G$100,6,FALSE)),"",VLOOKUP($C22,'Ev 9'!$B$7:$G$100,6,FALSE))</f>
      </c>
      <c r="O22" s="92">
        <f>IF(ISNA(VLOOKUP($C22,'Ev 10'!$B$7:$G$100,6,FALSE)),"",VLOOKUP($C22,'Ev 10'!$B$7:$G$100,6,FALSE))</f>
      </c>
      <c r="P22" s="94">
        <f t="shared" si="0"/>
        <v>162.52496016697344</v>
      </c>
      <c r="U22" s="3">
        <f t="shared" si="1"/>
        <v>50.526315789473685</v>
      </c>
      <c r="V22" s="3">
        <f t="shared" si="2"/>
        <v>49.6614759647935</v>
      </c>
      <c r="W22" s="3">
        <f t="shared" si="3"/>
        <v>36.829590488771466</v>
      </c>
      <c r="X22" s="3">
        <f t="shared" si="4"/>
        <v>25.5075779239348</v>
      </c>
      <c r="Y22" s="3">
        <f t="shared" si="5"/>
      </c>
      <c r="Z22" s="3">
        <f t="shared" si="6"/>
      </c>
      <c r="AA22" s="3">
        <f t="shared" si="7"/>
      </c>
      <c r="AB22" s="3">
        <f t="shared" si="8"/>
      </c>
      <c r="AC22" s="3">
        <f t="shared" si="9"/>
      </c>
      <c r="AD22" s="3">
        <f t="shared" si="10"/>
      </c>
    </row>
    <row r="23" spans="1:30" ht="12.75">
      <c r="A23" s="22" t="s">
        <v>10</v>
      </c>
      <c r="B23" s="23">
        <f t="shared" si="11"/>
        <v>12</v>
      </c>
      <c r="C23" s="22" t="s">
        <v>83</v>
      </c>
      <c r="D23" s="72" t="s">
        <v>84</v>
      </c>
      <c r="E23" s="76" t="s">
        <v>54</v>
      </c>
      <c r="F23" s="92">
        <f>IF(ISNA(VLOOKUP($C23,'Ev 1'!$B$7:$G$99,6,FALSE)),"",VLOOKUP($C23,'Ev 1'!$B$7:$G$99,6,FALSE))</f>
        <v>48.01963993453355</v>
      </c>
      <c r="G23" s="92">
        <f>IF(ISNA(VLOOKUP($C23,'Ev 2'!$B$7:$G$99,6,FALSE)),"",VLOOKUP($C23,'Ev 2'!$B$7:$G$99,6,FALSE))</f>
        <v>36.645636172450054</v>
      </c>
      <c r="H23" s="92">
        <f>IF(ISNA(VLOOKUP($C23,'Ev 3'!$B$7:$G$97,6,FALSE)),"",VLOOKUP($C23,'Ev 3'!$B$7:$G$97,6,FALSE))</f>
      </c>
      <c r="I23" s="92">
        <f>IF(ISNA(VLOOKUP($C23,'Ev 4'!$B$7:$G$100,6,FALSE)),"",VLOOKUP($C23,'Ev 4'!$B$7:$G$100,6,FALSE))</f>
      </c>
      <c r="J23" s="92">
        <f>IF(ISNA(VLOOKUP($C23,'Ev 5'!$B$7:$G$100,6,FALSE)),"",VLOOKUP($C23,'Ev 5'!$B$7:$G$100,6,FALSE))</f>
      </c>
      <c r="K23" s="92">
        <f>IF(ISNA(VLOOKUP($C23,'Ev 6'!$B$7:$G$100,6,FALSE)),"",VLOOKUP($C23,'Ev 6'!$B$7:$G$100,6,FALSE))</f>
      </c>
      <c r="L23" s="92">
        <f>IF(ISNA(VLOOKUP($C23,'Ev 7'!$B$7:$G$100,6,FALSE)),"",VLOOKUP($C23,'Ev 7'!$B$7:$G$100,6,FALSE))</f>
        <v>25.617461229178634</v>
      </c>
      <c r="M23" s="92">
        <f>IF(ISNA(VLOOKUP($C23,'Ev 8'!$B$7:$G$100,6,FALSE)),"",VLOOKUP($C23,'Ev 8'!$B$7:$G$100,6,FALSE))</f>
        <v>47.78761061946903</v>
      </c>
      <c r="N23" s="92">
        <f>IF(ISNA(VLOOKUP($C23,'Ev 9'!$B$7:$G$100,6,FALSE)),"",VLOOKUP($C23,'Ev 9'!$B$7:$G$100,6,FALSE))</f>
      </c>
      <c r="O23" s="92">
        <f>IF(ISNA(VLOOKUP($C23,'Ev 10'!$B$7:$G$100,6,FALSE)),"",VLOOKUP($C23,'Ev 10'!$B$7:$G$100,6,FALSE))</f>
      </c>
      <c r="P23" s="94">
        <f t="shared" si="0"/>
        <v>158.07034795563126</v>
      </c>
      <c r="U23" s="3">
        <f t="shared" si="1"/>
        <v>48.01963993453355</v>
      </c>
      <c r="V23" s="3">
        <f t="shared" si="2"/>
        <v>47.78761061946903</v>
      </c>
      <c r="W23" s="3">
        <f t="shared" si="3"/>
        <v>36.645636172450054</v>
      </c>
      <c r="X23" s="3">
        <f t="shared" si="4"/>
        <v>25.617461229178634</v>
      </c>
      <c r="Y23" s="3">
        <f t="shared" si="5"/>
      </c>
      <c r="Z23" s="3">
        <f t="shared" si="6"/>
      </c>
      <c r="AA23" s="3">
        <f t="shared" si="7"/>
      </c>
      <c r="AB23" s="3">
        <f t="shared" si="8"/>
      </c>
      <c r="AC23" s="3">
        <f t="shared" si="9"/>
      </c>
      <c r="AD23" s="3">
        <f t="shared" si="10"/>
      </c>
    </row>
    <row r="24" spans="1:30" ht="12.75">
      <c r="A24" s="62" t="s">
        <v>10</v>
      </c>
      <c r="B24" s="23">
        <f t="shared" si="11"/>
        <v>13</v>
      </c>
      <c r="C24" s="22" t="s">
        <v>171</v>
      </c>
      <c r="D24" s="72" t="s">
        <v>172</v>
      </c>
      <c r="E24" s="76" t="s">
        <v>54</v>
      </c>
      <c r="F24" s="92">
        <f>IF(ISNA(VLOOKUP($C24,'Ev 1'!$B$7:$G$99,6,FALSE)),"",VLOOKUP($C24,'Ev 1'!$B$7:$G$99,6,FALSE))</f>
      </c>
      <c r="G24" s="92">
        <f>IF(ISNA(VLOOKUP($C24,'Ev 2'!$B$7:$G$99,6,FALSE)),"",VLOOKUP($C24,'Ev 2'!$B$7:$G$99,6,FALSE))</f>
      </c>
      <c r="H24" s="92">
        <f>IF(ISNA(VLOOKUP($C24,'Ev 3'!$B$7:$G$97,6,FALSE)),"",VLOOKUP($C24,'Ev 3'!$B$7:$G$97,6,FALSE))</f>
      </c>
      <c r="I24" s="92">
        <f>IF(ISNA(VLOOKUP($C24,'Ev 4'!$B$7:$G$100,6,FALSE)),"",VLOOKUP($C24,'Ev 4'!$B$7:$G$100,6,FALSE))</f>
      </c>
      <c r="J24" s="92">
        <f>IF(ISNA(VLOOKUP($C24,'Ev 5'!$B$7:$G$100,6,FALSE)),"",VLOOKUP($C24,'Ev 5'!$B$7:$G$100,6,FALSE))</f>
      </c>
      <c r="K24" s="92">
        <f>IF(ISNA(VLOOKUP($C24,'Ev 6'!$B$7:$G$100,6,FALSE)),"",VLOOKUP($C24,'Ev 6'!$B$7:$G$100,6,FALSE))</f>
        <v>41.84100418410042</v>
      </c>
      <c r="L24" s="92">
        <f>IF(ISNA(VLOOKUP($C24,'Ev 7'!$B$7:$G$100,6,FALSE)),"",VLOOKUP($C24,'Ev 7'!$B$7:$G$100,6,FALSE))</f>
      </c>
      <c r="M24" s="92">
        <f>IF(ISNA(VLOOKUP($C24,'Ev 8'!$B$7:$G$100,6,FALSE)),"",VLOOKUP($C24,'Ev 8'!$B$7:$G$100,6,FALSE))</f>
        <v>47.594564818215204</v>
      </c>
      <c r="N24" s="92">
        <f>IF(ISNA(VLOOKUP($C24,'Ev 9'!$B$7:$G$100,6,FALSE)),"",VLOOKUP($C24,'Ev 9'!$B$7:$G$100,6,FALSE))</f>
      </c>
      <c r="O24" s="92">
        <f>IF(ISNA(VLOOKUP($C24,'Ev 10'!$B$7:$G$100,6,FALSE)),"",VLOOKUP($C24,'Ev 10'!$B$7:$G$100,6,FALSE))</f>
        <v>32.508116883116884</v>
      </c>
      <c r="P24" s="94">
        <f t="shared" si="0"/>
        <v>121.9436858854325</v>
      </c>
      <c r="U24" s="3">
        <f t="shared" si="1"/>
        <v>47.594564818215204</v>
      </c>
      <c r="V24" s="3">
        <f t="shared" si="2"/>
        <v>41.84100418410042</v>
      </c>
      <c r="W24" s="3">
        <f t="shared" si="3"/>
        <v>32.508116883116884</v>
      </c>
      <c r="X24" s="3">
        <f t="shared" si="4"/>
      </c>
      <c r="Y24" s="3">
        <f t="shared" si="5"/>
      </c>
      <c r="Z24" s="3">
        <f t="shared" si="6"/>
      </c>
      <c r="AA24" s="3">
        <f t="shared" si="7"/>
      </c>
      <c r="AB24" s="3">
        <f t="shared" si="8"/>
      </c>
      <c r="AC24" s="3">
        <f t="shared" si="9"/>
      </c>
      <c r="AD24" s="3">
        <f t="shared" si="10"/>
      </c>
    </row>
    <row r="25" spans="1:30" ht="12.75">
      <c r="A25" s="22" t="s">
        <v>10</v>
      </c>
      <c r="B25" s="23">
        <f t="shared" si="11"/>
        <v>14</v>
      </c>
      <c r="C25" s="78" t="s">
        <v>200</v>
      </c>
      <c r="D25" s="79" t="s">
        <v>103</v>
      </c>
      <c r="E25" s="80" t="s">
        <v>64</v>
      </c>
      <c r="F25" s="92">
        <f>IF(ISNA(VLOOKUP($C25,'Ev 1'!$B$7:$G$99,6,FALSE)),"",VLOOKUP($C25,'Ev 1'!$B$7:$G$99,6,FALSE))</f>
      </c>
      <c r="G25" s="92">
        <f>IF(ISNA(VLOOKUP($C25,'Ev 2'!$B$7:$G$99,6,FALSE)),"",VLOOKUP($C25,'Ev 2'!$B$7:$G$99,6,FALSE))</f>
      </c>
      <c r="H25" s="92">
        <f>IF(ISNA(VLOOKUP($C25,'Ev 3'!$B$7:$G$97,6,FALSE)),"",VLOOKUP($C25,'Ev 3'!$B$7:$G$97,6,FALSE))</f>
      </c>
      <c r="I25" s="92">
        <f>IF(ISNA(VLOOKUP($C25,'Ev 4'!$B$7:$G$100,6,FALSE)),"",VLOOKUP($C25,'Ev 4'!$B$7:$G$100,6,FALSE))</f>
      </c>
      <c r="J25" s="92">
        <f>IF(ISNA(VLOOKUP($C25,'Ev 5'!$B$7:$G$100,6,FALSE)),"",VLOOKUP($C25,'Ev 5'!$B$7:$G$100,6,FALSE))</f>
      </c>
      <c r="K25" s="92">
        <f>IF(ISNA(VLOOKUP($C25,'Ev 6'!$B$7:$G$100,6,FALSE)),"",VLOOKUP($C25,'Ev 6'!$B$7:$G$100,6,FALSE))</f>
      </c>
      <c r="L25" s="92">
        <f>IF(ISNA(VLOOKUP($C25,'Ev 7'!$B$7:$G$100,6,FALSE)),"",VLOOKUP($C25,'Ev 7'!$B$7:$G$100,6,FALSE))</f>
        <v>60.47457627118644</v>
      </c>
      <c r="M25" s="92">
        <f>IF(ISNA(VLOOKUP($C25,'Ev 8'!$B$7:$G$100,6,FALSE)),"",VLOOKUP($C25,'Ev 8'!$B$7:$G$100,6,FALSE))</f>
      </c>
      <c r="N25" s="92">
        <f>IF(ISNA(VLOOKUP($C25,'Ev 9'!$B$7:$G$100,6,FALSE)),"",VLOOKUP($C25,'Ev 9'!$B$7:$G$100,6,FALSE))</f>
      </c>
      <c r="O25" s="92">
        <f>IF(ISNA(VLOOKUP($C25,'Ev 10'!$B$7:$G$100,6,FALSE)),"",VLOOKUP($C25,'Ev 10'!$B$7:$G$100,6,FALSE))</f>
        <v>60.9125475285171</v>
      </c>
      <c r="P25" s="94">
        <f t="shared" si="0"/>
        <v>121.38712379970355</v>
      </c>
      <c r="U25" s="3">
        <f t="shared" si="1"/>
        <v>60.9125475285171</v>
      </c>
      <c r="V25" s="3">
        <f t="shared" si="2"/>
        <v>60.47457627118644</v>
      </c>
      <c r="W25" s="3">
        <f t="shared" si="3"/>
      </c>
      <c r="X25" s="3">
        <f t="shared" si="4"/>
      </c>
      <c r="Y25" s="3">
        <f t="shared" si="5"/>
      </c>
      <c r="Z25" s="3">
        <f t="shared" si="6"/>
      </c>
      <c r="AA25" s="3">
        <f t="shared" si="7"/>
      </c>
      <c r="AB25" s="3">
        <f t="shared" si="8"/>
      </c>
      <c r="AC25" s="3">
        <f t="shared" si="9"/>
      </c>
      <c r="AD25" s="3">
        <f t="shared" si="10"/>
      </c>
    </row>
    <row r="26" spans="1:30" ht="12.75">
      <c r="A26" s="62" t="s">
        <v>10</v>
      </c>
      <c r="B26" s="23">
        <f t="shared" si="11"/>
        <v>15</v>
      </c>
      <c r="C26" s="22" t="s">
        <v>173</v>
      </c>
      <c r="D26" s="72" t="s">
        <v>53</v>
      </c>
      <c r="E26" s="76" t="s">
        <v>54</v>
      </c>
      <c r="F26" s="92">
        <f>IF(ISNA(VLOOKUP($C26,'Ev 1'!$B$7:$G$99,6,FALSE)),"",VLOOKUP($C26,'Ev 1'!$B$7:$G$99,6,FALSE))</f>
      </c>
      <c r="G26" s="92">
        <f>IF(ISNA(VLOOKUP($C26,'Ev 2'!$B$7:$G$99,6,FALSE)),"",VLOOKUP($C26,'Ev 2'!$B$7:$G$99,6,FALSE))</f>
      </c>
      <c r="H26" s="92">
        <f>IF(ISNA(VLOOKUP($C26,'Ev 3'!$B$7:$G$97,6,FALSE)),"",VLOOKUP($C26,'Ev 3'!$B$7:$G$97,6,FALSE))</f>
      </c>
      <c r="I26" s="92">
        <f>IF(ISNA(VLOOKUP($C26,'Ev 4'!$B$7:$G$100,6,FALSE)),"",VLOOKUP($C26,'Ev 4'!$B$7:$G$100,6,FALSE))</f>
      </c>
      <c r="J26" s="92">
        <f>IF(ISNA(VLOOKUP($C26,'Ev 5'!$B$7:$G$100,6,FALSE)),"",VLOOKUP($C26,'Ev 5'!$B$7:$G$100,6,FALSE))</f>
      </c>
      <c r="K26" s="92">
        <f>IF(ISNA(VLOOKUP($C26,'Ev 6'!$B$7:$G$100,6,FALSE)),"",VLOOKUP($C26,'Ev 6'!$B$7:$G$100,6,FALSE))</f>
        <v>41.788549937317185</v>
      </c>
      <c r="L26" s="92">
        <f>IF(ISNA(VLOOKUP($C26,'Ev 7'!$B$7:$G$100,6,FALSE)),"",VLOOKUP($C26,'Ev 7'!$B$7:$G$100,6,FALSE))</f>
      </c>
      <c r="M26" s="92">
        <f>IF(ISNA(VLOOKUP($C26,'Ev 8'!$B$7:$G$100,6,FALSE)),"",VLOOKUP($C26,'Ev 8'!$B$7:$G$100,6,FALSE))</f>
        <v>38.072855464159815</v>
      </c>
      <c r="N26" s="92">
        <f>IF(ISNA(VLOOKUP($C26,'Ev 9'!$B$7:$G$100,6,FALSE)),"",VLOOKUP($C26,'Ev 9'!$B$7:$G$100,6,FALSE))</f>
      </c>
      <c r="O26" s="92">
        <f>IF(ISNA(VLOOKUP($C26,'Ev 10'!$B$7:$G$100,6,FALSE)),"",VLOOKUP($C26,'Ev 10'!$B$7:$G$100,6,FALSE))</f>
        <v>32.52131546894032</v>
      </c>
      <c r="P26" s="94">
        <f t="shared" si="0"/>
        <v>112.38272087041733</v>
      </c>
      <c r="U26" s="3">
        <f t="shared" si="1"/>
        <v>41.788549937317185</v>
      </c>
      <c r="V26" s="3">
        <f t="shared" si="2"/>
        <v>38.072855464159815</v>
      </c>
      <c r="W26" s="3">
        <f t="shared" si="3"/>
        <v>32.52131546894032</v>
      </c>
      <c r="X26" s="3">
        <f t="shared" si="4"/>
      </c>
      <c r="Y26" s="3">
        <f t="shared" si="5"/>
      </c>
      <c r="Z26" s="3">
        <f t="shared" si="6"/>
      </c>
      <c r="AA26" s="3">
        <f t="shared" si="7"/>
      </c>
      <c r="AB26" s="3">
        <f t="shared" si="8"/>
      </c>
      <c r="AC26" s="3">
        <f t="shared" si="9"/>
      </c>
      <c r="AD26" s="3">
        <f t="shared" si="10"/>
      </c>
    </row>
    <row r="27" spans="1:30" ht="12.75">
      <c r="A27" s="62" t="s">
        <v>10</v>
      </c>
      <c r="B27" s="23">
        <f t="shared" si="11"/>
        <v>16</v>
      </c>
      <c r="C27" s="31" t="s">
        <v>163</v>
      </c>
      <c r="D27" s="72" t="s">
        <v>71</v>
      </c>
      <c r="E27" s="76" t="s">
        <v>54</v>
      </c>
      <c r="F27" s="92">
        <f>IF(ISNA(VLOOKUP($C27,'Ev 1'!$B$7:$G$99,6,FALSE)),"",VLOOKUP($C27,'Ev 1'!$B$7:$G$99,6,FALSE))</f>
      </c>
      <c r="G27" s="92">
        <f>IF(ISNA(VLOOKUP($C27,'Ev 2'!$B$7:$G$99,6,FALSE)),"",VLOOKUP($C27,'Ev 2'!$B$7:$G$99,6,FALSE))</f>
      </c>
      <c r="H27" s="92">
        <f>IF(ISNA(VLOOKUP($C27,'Ev 3'!$B$7:$G$97,6,FALSE)),"",VLOOKUP($C27,'Ev 3'!$B$7:$G$97,6,FALSE))</f>
      </c>
      <c r="I27" s="92">
        <f>IF(ISNA(VLOOKUP($C27,'Ev 4'!$B$7:$G$100,6,FALSE)),"",VLOOKUP($C27,'Ev 4'!$B$7:$G$100,6,FALSE))</f>
      </c>
      <c r="J27" s="92">
        <f>IF(ISNA(VLOOKUP($C27,'Ev 5'!$B$7:$G$100,6,FALSE)),"",VLOOKUP($C27,'Ev 5'!$B$7:$G$100,6,FALSE))</f>
      </c>
      <c r="K27" s="92">
        <f>IF(ISNA(VLOOKUP($C27,'Ev 6'!$B$7:$G$100,6,FALSE)),"",VLOOKUP($C27,'Ev 6'!$B$7:$G$100,6,FALSE))</f>
        <v>49.85044865403789</v>
      </c>
      <c r="L27" s="92">
        <f>IF(ISNA(VLOOKUP($C27,'Ev 7'!$B$7:$G$100,6,FALSE)),"",VLOOKUP($C27,'Ev 7'!$B$7:$G$100,6,FALSE))</f>
        <v>46.94736842105263</v>
      </c>
      <c r="M27" s="92">
        <f>IF(ISNA(VLOOKUP($C27,'Ev 8'!$B$7:$G$100,6,FALSE)),"",VLOOKUP($C27,'Ev 8'!$B$7:$G$100,6,FALSE))</f>
      </c>
      <c r="N27" s="92">
        <f>IF(ISNA(VLOOKUP($C27,'Ev 9'!$B$7:$G$100,6,FALSE)),"",VLOOKUP($C27,'Ev 9'!$B$7:$G$100,6,FALSE))</f>
      </c>
      <c r="O27" s="92">
        <f>IF(ISNA(VLOOKUP($C27,'Ev 10'!$B$7:$G$100,6,FALSE)),"",VLOOKUP($C27,'Ev 10'!$B$7:$G$100,6,FALSE))</f>
      </c>
      <c r="P27" s="94">
        <f t="shared" si="0"/>
        <v>96.79781707509052</v>
      </c>
      <c r="U27" s="3">
        <f t="shared" si="1"/>
        <v>49.85044865403789</v>
      </c>
      <c r="V27" s="3">
        <f t="shared" si="2"/>
        <v>46.94736842105263</v>
      </c>
      <c r="W27" s="3">
        <f t="shared" si="3"/>
      </c>
      <c r="X27" s="3">
        <f t="shared" si="4"/>
      </c>
      <c r="Y27" s="3">
        <f t="shared" si="5"/>
      </c>
      <c r="Z27" s="3">
        <f t="shared" si="6"/>
      </c>
      <c r="AA27" s="3">
        <f t="shared" si="7"/>
      </c>
      <c r="AB27" s="3">
        <f t="shared" si="8"/>
      </c>
      <c r="AC27" s="3">
        <f t="shared" si="9"/>
      </c>
      <c r="AD27" s="3">
        <f t="shared" si="10"/>
      </c>
    </row>
    <row r="28" spans="1:30" ht="12.75">
      <c r="A28" s="22" t="s">
        <v>10</v>
      </c>
      <c r="B28" s="23">
        <f t="shared" si="11"/>
        <v>17</v>
      </c>
      <c r="C28" s="78" t="s">
        <v>192</v>
      </c>
      <c r="D28" s="79" t="s">
        <v>127</v>
      </c>
      <c r="E28" s="79" t="s">
        <v>193</v>
      </c>
      <c r="F28" s="92">
        <f>IF(ISNA(VLOOKUP($C28,'Ev 1'!$B$7:$G$99,6,FALSE)),"",VLOOKUP($C28,'Ev 1'!$B$7:$G$99,6,FALSE))</f>
      </c>
      <c r="G28" s="92">
        <f>IF(ISNA(VLOOKUP($C28,'Ev 2'!$B$7:$G$99,6,FALSE)),"",VLOOKUP($C28,'Ev 2'!$B$7:$G$99,6,FALSE))</f>
      </c>
      <c r="H28" s="92">
        <f>IF(ISNA(VLOOKUP($C28,'Ev 3'!$B$7:$G$97,6,FALSE)),"",VLOOKUP($C28,'Ev 3'!$B$7:$G$97,6,FALSE))</f>
      </c>
      <c r="I28" s="92">
        <f>IF(ISNA(VLOOKUP($C28,'Ev 4'!$B$7:$G$100,6,FALSE)),"",VLOOKUP($C28,'Ev 4'!$B$7:$G$100,6,FALSE))</f>
      </c>
      <c r="J28" s="92">
        <f>IF(ISNA(VLOOKUP($C28,'Ev 5'!$B$7:$G$100,6,FALSE)),"",VLOOKUP($C28,'Ev 5'!$B$7:$G$100,6,FALSE))</f>
      </c>
      <c r="K28" s="92">
        <f>IF(ISNA(VLOOKUP($C28,'Ev 6'!$B$7:$G$100,6,FALSE)),"",VLOOKUP($C28,'Ev 6'!$B$7:$G$100,6,FALSE))</f>
      </c>
      <c r="L28" s="92">
        <f>IF(ISNA(VLOOKUP($C28,'Ev 7'!$B$7:$G$100,6,FALSE)),"",VLOOKUP($C28,'Ev 7'!$B$7:$G$100,6,FALSE))</f>
        <v>91.11338100102145</v>
      </c>
      <c r="M28" s="92">
        <f>IF(ISNA(VLOOKUP($C28,'Ev 8'!$B$7:$G$100,6,FALSE)),"",VLOOKUP($C28,'Ev 8'!$B$7:$G$100,6,FALSE))</f>
      </c>
      <c r="N28" s="92">
        <f>IF(ISNA(VLOOKUP($C28,'Ev 9'!$B$7:$G$100,6,FALSE)),"",VLOOKUP($C28,'Ev 9'!$B$7:$G$100,6,FALSE))</f>
      </c>
      <c r="O28" s="92">
        <f>IF(ISNA(VLOOKUP($C28,'Ev 10'!$B$7:$G$100,6,FALSE)),"",VLOOKUP($C28,'Ev 10'!$B$7:$G$100,6,FALSE))</f>
      </c>
      <c r="P28" s="94">
        <f t="shared" si="0"/>
        <v>91.11338100102145</v>
      </c>
      <c r="U28" s="3">
        <f t="shared" si="1"/>
        <v>91.11338100102145</v>
      </c>
      <c r="V28" s="3">
        <f t="shared" si="2"/>
      </c>
      <c r="W28" s="3">
        <f t="shared" si="3"/>
      </c>
      <c r="X28" s="3">
        <f t="shared" si="4"/>
      </c>
      <c r="Y28" s="3">
        <f t="shared" si="5"/>
      </c>
      <c r="Z28" s="3">
        <f t="shared" si="6"/>
      </c>
      <c r="AA28" s="3">
        <f t="shared" si="7"/>
      </c>
      <c r="AB28" s="3">
        <f t="shared" si="8"/>
      </c>
      <c r="AC28" s="3">
        <f t="shared" si="9"/>
      </c>
      <c r="AD28" s="3">
        <f t="shared" si="10"/>
      </c>
    </row>
    <row r="29" spans="1:30" ht="12.75">
      <c r="A29" s="22" t="s">
        <v>10</v>
      </c>
      <c r="B29" s="23">
        <f t="shared" si="11"/>
        <v>18</v>
      </c>
      <c r="C29" s="31" t="s">
        <v>60</v>
      </c>
      <c r="D29" s="72" t="s">
        <v>61</v>
      </c>
      <c r="E29" s="72" t="s">
        <v>54</v>
      </c>
      <c r="F29" s="92">
        <f>IF(ISNA(VLOOKUP($C29,'Ev 1'!$B$7:$G$99,6,FALSE)),"",VLOOKUP($C29,'Ev 1'!$B$7:$G$99,6,FALSE))</f>
        <v>90.77970297029704</v>
      </c>
      <c r="G29" s="92">
        <f>IF(ISNA(VLOOKUP($C29,'Ev 2'!$B$7:$G$99,6,FALSE)),"",VLOOKUP($C29,'Ev 2'!$B$7:$G$99,6,FALSE))</f>
      </c>
      <c r="H29" s="92">
        <f>IF(ISNA(VLOOKUP($C29,'Ev 3'!$B$7:$G$97,6,FALSE)),"",VLOOKUP($C29,'Ev 3'!$B$7:$G$97,6,FALSE))</f>
      </c>
      <c r="I29" s="92">
        <f>IF(ISNA(VLOOKUP($C29,'Ev 4'!$B$7:$G$100,6,FALSE)),"",VLOOKUP($C29,'Ev 4'!$B$7:$G$100,6,FALSE))</f>
      </c>
      <c r="J29" s="92">
        <f>IF(ISNA(VLOOKUP($C29,'Ev 5'!$B$7:$G$100,6,FALSE)),"",VLOOKUP($C29,'Ev 5'!$B$7:$G$100,6,FALSE))</f>
      </c>
      <c r="K29" s="92">
        <f>IF(ISNA(VLOOKUP($C29,'Ev 6'!$B$7:$G$100,6,FALSE)),"",VLOOKUP($C29,'Ev 6'!$B$7:$G$100,6,FALSE))</f>
      </c>
      <c r="L29" s="92">
        <f>IF(ISNA(VLOOKUP($C29,'Ev 7'!$B$7:$G$100,6,FALSE)),"",VLOOKUP($C29,'Ev 7'!$B$7:$G$100,6,FALSE))</f>
      </c>
      <c r="M29" s="92">
        <f>IF(ISNA(VLOOKUP($C29,'Ev 8'!$B$7:$G$100,6,FALSE)),"",VLOOKUP($C29,'Ev 8'!$B$7:$G$100,6,FALSE))</f>
      </c>
      <c r="N29" s="92">
        <f>IF(ISNA(VLOOKUP($C29,'Ev 9'!$B$7:$G$100,6,FALSE)),"",VLOOKUP($C29,'Ev 9'!$B$7:$G$100,6,FALSE))</f>
      </c>
      <c r="O29" s="92">
        <f>IF(ISNA(VLOOKUP($C29,'Ev 10'!$B$7:$G$100,6,FALSE)),"",VLOOKUP($C29,'Ev 10'!$B$7:$G$100,6,FALSE))</f>
      </c>
      <c r="P29" s="94">
        <f t="shared" si="0"/>
        <v>90.77970297029704</v>
      </c>
      <c r="U29" s="3">
        <f t="shared" si="1"/>
        <v>90.77970297029704</v>
      </c>
      <c r="V29" s="3">
        <f t="shared" si="2"/>
      </c>
      <c r="W29" s="3">
        <f t="shared" si="3"/>
      </c>
      <c r="X29" s="3">
        <f t="shared" si="4"/>
      </c>
      <c r="Y29" s="3">
        <f t="shared" si="5"/>
      </c>
      <c r="Z29" s="3">
        <f t="shared" si="6"/>
      </c>
      <c r="AA29" s="3">
        <f t="shared" si="7"/>
      </c>
      <c r="AB29" s="3">
        <f t="shared" si="8"/>
      </c>
      <c r="AC29" s="3">
        <f t="shared" si="9"/>
      </c>
      <c r="AD29" s="3">
        <f t="shared" si="10"/>
      </c>
    </row>
    <row r="30" spans="1:30" ht="12.75">
      <c r="A30" s="22" t="s">
        <v>10</v>
      </c>
      <c r="B30" s="23">
        <f t="shared" si="11"/>
        <v>19</v>
      </c>
      <c r="C30" s="22" t="s">
        <v>90</v>
      </c>
      <c r="D30" s="72" t="s">
        <v>63</v>
      </c>
      <c r="E30" s="72" t="s">
        <v>54</v>
      </c>
      <c r="F30" s="92">
        <f>IF(ISNA(VLOOKUP($C30,'Ev 1'!$B$7:$G$99,6,FALSE)),"",VLOOKUP($C30,'Ev 1'!$B$7:$G$99,6,FALSE))</f>
      </c>
      <c r="G30" s="92">
        <f>IF(ISNA(VLOOKUP($C30,'Ev 2'!$B$7:$G$99,6,FALSE)),"",VLOOKUP($C30,'Ev 2'!$B$7:$G$99,6,FALSE))</f>
        <v>87.17948717948718</v>
      </c>
      <c r="H30" s="92">
        <f>IF(ISNA(VLOOKUP($C30,'Ev 3'!$B$7:$G$97,6,FALSE)),"",VLOOKUP($C30,'Ev 3'!$B$7:$G$97,6,FALSE))</f>
      </c>
      <c r="I30" s="92">
        <f>IF(ISNA(VLOOKUP($C30,'Ev 4'!$B$7:$G$100,6,FALSE)),"",VLOOKUP($C30,'Ev 4'!$B$7:$G$100,6,FALSE))</f>
      </c>
      <c r="J30" s="92">
        <f>IF(ISNA(VLOOKUP($C30,'Ev 5'!$B$7:$G$100,6,FALSE)),"",VLOOKUP($C30,'Ev 5'!$B$7:$G$100,6,FALSE))</f>
      </c>
      <c r="K30" s="92">
        <f>IF(ISNA(VLOOKUP($C30,'Ev 6'!$B$7:$G$100,6,FALSE)),"",VLOOKUP($C30,'Ev 6'!$B$7:$G$100,6,FALSE))</f>
      </c>
      <c r="L30" s="92">
        <f>IF(ISNA(VLOOKUP($C30,'Ev 7'!$B$7:$G$100,6,FALSE)),"",VLOOKUP($C30,'Ev 7'!$B$7:$G$100,6,FALSE))</f>
      </c>
      <c r="M30" s="92">
        <f>IF(ISNA(VLOOKUP($C30,'Ev 8'!$B$7:$G$100,6,FALSE)),"",VLOOKUP($C30,'Ev 8'!$B$7:$G$100,6,FALSE))</f>
      </c>
      <c r="N30" s="92">
        <f>IF(ISNA(VLOOKUP($C30,'Ev 9'!$B$7:$G$100,6,FALSE)),"",VLOOKUP($C30,'Ev 9'!$B$7:$G$100,6,FALSE))</f>
      </c>
      <c r="O30" s="92">
        <f>IF(ISNA(VLOOKUP($C30,'Ev 10'!$B$7:$G$100,6,FALSE)),"",VLOOKUP($C30,'Ev 10'!$B$7:$G$100,6,FALSE))</f>
      </c>
      <c r="P30" s="94">
        <f t="shared" si="0"/>
        <v>87.17948717948718</v>
      </c>
      <c r="U30" s="3">
        <f t="shared" si="1"/>
        <v>87.17948717948718</v>
      </c>
      <c r="V30" s="3">
        <f t="shared" si="2"/>
      </c>
      <c r="W30" s="3">
        <f t="shared" si="3"/>
      </c>
      <c r="X30" s="3">
        <f t="shared" si="4"/>
      </c>
      <c r="Y30" s="3">
        <f t="shared" si="5"/>
      </c>
      <c r="Z30" s="3">
        <f t="shared" si="6"/>
      </c>
      <c r="AA30" s="3">
        <f t="shared" si="7"/>
      </c>
      <c r="AB30" s="3">
        <f t="shared" si="8"/>
      </c>
      <c r="AC30" s="3">
        <f t="shared" si="9"/>
      </c>
      <c r="AD30" s="3">
        <f t="shared" si="10"/>
      </c>
    </row>
    <row r="31" spans="1:30" ht="12.75">
      <c r="A31" s="22" t="s">
        <v>10</v>
      </c>
      <c r="B31" s="23">
        <f t="shared" si="11"/>
        <v>20</v>
      </c>
      <c r="C31" s="22" t="s">
        <v>91</v>
      </c>
      <c r="D31" s="72" t="s">
        <v>63</v>
      </c>
      <c r="E31" s="72" t="s">
        <v>54</v>
      </c>
      <c r="F31" s="92">
        <f>IF(ISNA(VLOOKUP($C31,'Ev 1'!$B$7:$G$99,6,FALSE)),"",VLOOKUP($C31,'Ev 1'!$B$7:$G$99,6,FALSE))</f>
      </c>
      <c r="G31" s="92">
        <f>IF(ISNA(VLOOKUP($C31,'Ev 2'!$B$7:$G$99,6,FALSE)),"",VLOOKUP($C31,'Ev 2'!$B$7:$G$99,6,FALSE))</f>
        <v>87.17948717948718</v>
      </c>
      <c r="H31" s="92">
        <f>IF(ISNA(VLOOKUP($C31,'Ev 3'!$B$7:$G$97,6,FALSE)),"",VLOOKUP($C31,'Ev 3'!$B$7:$G$97,6,FALSE))</f>
      </c>
      <c r="I31" s="92">
        <f>IF(ISNA(VLOOKUP($C31,'Ev 4'!$B$7:$G$100,6,FALSE)),"",VLOOKUP($C31,'Ev 4'!$B$7:$G$100,6,FALSE))</f>
      </c>
      <c r="J31" s="92">
        <f>IF(ISNA(VLOOKUP($C31,'Ev 5'!$B$7:$G$100,6,FALSE)),"",VLOOKUP($C31,'Ev 5'!$B$7:$G$100,6,FALSE))</f>
      </c>
      <c r="K31" s="92">
        <f>IF(ISNA(VLOOKUP($C31,'Ev 6'!$B$7:$G$100,6,FALSE)),"",VLOOKUP($C31,'Ev 6'!$B$7:$G$100,6,FALSE))</f>
      </c>
      <c r="L31" s="92">
        <f>IF(ISNA(VLOOKUP($C31,'Ev 7'!$B$7:$G$100,6,FALSE)),"",VLOOKUP($C31,'Ev 7'!$B$7:$G$100,6,FALSE))</f>
      </c>
      <c r="M31" s="92">
        <f>IF(ISNA(VLOOKUP($C31,'Ev 8'!$B$7:$G$100,6,FALSE)),"",VLOOKUP($C31,'Ev 8'!$B$7:$G$100,6,FALSE))</f>
      </c>
      <c r="N31" s="92">
        <f>IF(ISNA(VLOOKUP($C31,'Ev 9'!$B$7:$G$100,6,FALSE)),"",VLOOKUP($C31,'Ev 9'!$B$7:$G$100,6,FALSE))</f>
      </c>
      <c r="O31" s="92">
        <f>IF(ISNA(VLOOKUP($C31,'Ev 10'!$B$7:$G$100,6,FALSE)),"",VLOOKUP($C31,'Ev 10'!$B$7:$G$100,6,FALSE))</f>
      </c>
      <c r="P31" s="94">
        <f t="shared" si="0"/>
        <v>87.17948717948718</v>
      </c>
      <c r="U31" s="3">
        <f t="shared" si="1"/>
        <v>87.17948717948718</v>
      </c>
      <c r="V31" s="3">
        <f t="shared" si="2"/>
      </c>
      <c r="W31" s="3">
        <f t="shared" si="3"/>
      </c>
      <c r="X31" s="3">
        <f t="shared" si="4"/>
      </c>
      <c r="Y31" s="3">
        <f t="shared" si="5"/>
      </c>
      <c r="Z31" s="3">
        <f t="shared" si="6"/>
      </c>
      <c r="AA31" s="3">
        <f t="shared" si="7"/>
      </c>
      <c r="AB31" s="3">
        <f t="shared" si="8"/>
      </c>
      <c r="AC31" s="3">
        <f t="shared" si="9"/>
      </c>
      <c r="AD31" s="3">
        <f t="shared" si="10"/>
      </c>
    </row>
    <row r="32" spans="1:30" ht="12.75">
      <c r="A32" s="22" t="s">
        <v>10</v>
      </c>
      <c r="B32" s="23">
        <f t="shared" si="11"/>
        <v>21</v>
      </c>
      <c r="C32" s="78" t="s">
        <v>194</v>
      </c>
      <c r="D32" s="79" t="s">
        <v>127</v>
      </c>
      <c r="E32" s="79" t="s">
        <v>193</v>
      </c>
      <c r="F32" s="92">
        <f>IF(ISNA(VLOOKUP($C32,'Ev 1'!$B$7:$G$99,6,FALSE)),"",VLOOKUP($C32,'Ev 1'!$B$7:$G$99,6,FALSE))</f>
      </c>
      <c r="G32" s="92">
        <f>IF(ISNA(VLOOKUP($C32,'Ev 2'!$B$7:$G$99,6,FALSE)),"",VLOOKUP($C32,'Ev 2'!$B$7:$G$99,6,FALSE))</f>
      </c>
      <c r="H32" s="92">
        <f>IF(ISNA(VLOOKUP($C32,'Ev 3'!$B$7:$G$97,6,FALSE)),"",VLOOKUP($C32,'Ev 3'!$B$7:$G$97,6,FALSE))</f>
      </c>
      <c r="I32" s="92">
        <f>IF(ISNA(VLOOKUP($C32,'Ev 4'!$B$7:$G$100,6,FALSE)),"",VLOOKUP($C32,'Ev 4'!$B$7:$G$100,6,FALSE))</f>
      </c>
      <c r="J32" s="92">
        <f>IF(ISNA(VLOOKUP($C32,'Ev 5'!$B$7:$G$100,6,FALSE)),"",VLOOKUP($C32,'Ev 5'!$B$7:$G$100,6,FALSE))</f>
      </c>
      <c r="K32" s="92">
        <f>IF(ISNA(VLOOKUP($C32,'Ev 6'!$B$7:$G$100,6,FALSE)),"",VLOOKUP($C32,'Ev 6'!$B$7:$G$100,6,FALSE))</f>
      </c>
      <c r="L32" s="92">
        <f>IF(ISNA(VLOOKUP($C32,'Ev 7'!$B$7:$G$100,6,FALSE)),"",VLOOKUP($C32,'Ev 7'!$B$7:$G$100,6,FALSE))</f>
        <v>86.43410852713178</v>
      </c>
      <c r="M32" s="92">
        <f>IF(ISNA(VLOOKUP($C32,'Ev 8'!$B$7:$G$100,6,FALSE)),"",VLOOKUP($C32,'Ev 8'!$B$7:$G$100,6,FALSE))</f>
      </c>
      <c r="N32" s="92">
        <f>IF(ISNA(VLOOKUP($C32,'Ev 9'!$B$7:$G$100,6,FALSE)),"",VLOOKUP($C32,'Ev 9'!$B$7:$G$100,6,FALSE))</f>
      </c>
      <c r="O32" s="92">
        <f>IF(ISNA(VLOOKUP($C32,'Ev 10'!$B$7:$G$100,6,FALSE)),"",VLOOKUP($C32,'Ev 10'!$B$7:$G$100,6,FALSE))</f>
      </c>
      <c r="P32" s="94">
        <f t="shared" si="0"/>
        <v>86.43410852713178</v>
      </c>
      <c r="U32" s="3">
        <f t="shared" si="1"/>
        <v>86.43410852713178</v>
      </c>
      <c r="V32" s="3">
        <f t="shared" si="2"/>
      </c>
      <c r="W32" s="3">
        <f t="shared" si="3"/>
      </c>
      <c r="X32" s="3">
        <f t="shared" si="4"/>
      </c>
      <c r="Y32" s="3">
        <f t="shared" si="5"/>
      </c>
      <c r="Z32" s="3">
        <f t="shared" si="6"/>
      </c>
      <c r="AA32" s="3">
        <f t="shared" si="7"/>
      </c>
      <c r="AB32" s="3">
        <f t="shared" si="8"/>
      </c>
      <c r="AC32" s="3">
        <f t="shared" si="9"/>
      </c>
      <c r="AD32" s="3">
        <f t="shared" si="10"/>
      </c>
    </row>
    <row r="33" spans="1:30" ht="12.75">
      <c r="A33" s="62" t="s">
        <v>10</v>
      </c>
      <c r="B33" s="23">
        <f t="shared" si="11"/>
        <v>22</v>
      </c>
      <c r="C33" s="31" t="s">
        <v>158</v>
      </c>
      <c r="D33" s="72" t="s">
        <v>103</v>
      </c>
      <c r="E33" s="72" t="s">
        <v>54</v>
      </c>
      <c r="F33" s="92">
        <f>IF(ISNA(VLOOKUP($C33,'Ev 1'!$B$7:$G$99,6,FALSE)),"",VLOOKUP($C33,'Ev 1'!$B$7:$G$99,6,FALSE))</f>
      </c>
      <c r="G33" s="92">
        <f>IF(ISNA(VLOOKUP($C33,'Ev 2'!$B$7:$G$99,6,FALSE)),"",VLOOKUP($C33,'Ev 2'!$B$7:$G$99,6,FALSE))</f>
      </c>
      <c r="H33" s="92">
        <f>IF(ISNA(VLOOKUP($C33,'Ev 3'!$B$7:$G$97,6,FALSE)),"",VLOOKUP($C33,'Ev 3'!$B$7:$G$97,6,FALSE))</f>
      </c>
      <c r="I33" s="92">
        <f>IF(ISNA(VLOOKUP($C33,'Ev 4'!$B$7:$G$100,6,FALSE)),"",VLOOKUP($C33,'Ev 4'!$B$7:$G$100,6,FALSE))</f>
      </c>
      <c r="J33" s="92">
        <f>IF(ISNA(VLOOKUP($C33,'Ev 5'!$B$7:$G$100,6,FALSE)),"",VLOOKUP($C33,'Ev 5'!$B$7:$G$100,6,FALSE))</f>
      </c>
      <c r="K33" s="92">
        <f>IF(ISNA(VLOOKUP($C33,'Ev 6'!$B$7:$G$100,6,FALSE)),"",VLOOKUP($C33,'Ev 6'!$B$7:$G$100,6,FALSE))</f>
        <v>81.36696501220506</v>
      </c>
      <c r="L33" s="92">
        <f>IF(ISNA(VLOOKUP($C33,'Ev 7'!$B$7:$G$100,6,FALSE)),"",VLOOKUP($C33,'Ev 7'!$B$7:$G$100,6,FALSE))</f>
      </c>
      <c r="M33" s="92">
        <f>IF(ISNA(VLOOKUP($C33,'Ev 8'!$B$7:$G$100,6,FALSE)),"",VLOOKUP($C33,'Ev 8'!$B$7:$G$100,6,FALSE))</f>
      </c>
      <c r="N33" s="92">
        <f>IF(ISNA(VLOOKUP($C33,'Ev 9'!$B$7:$G$100,6,FALSE)),"",VLOOKUP($C33,'Ev 9'!$B$7:$G$100,6,FALSE))</f>
      </c>
      <c r="O33" s="92">
        <f>IF(ISNA(VLOOKUP($C33,'Ev 10'!$B$7:$G$100,6,FALSE)),"",VLOOKUP($C33,'Ev 10'!$B$7:$G$100,6,FALSE))</f>
      </c>
      <c r="P33" s="94">
        <f t="shared" si="0"/>
        <v>81.36696501220506</v>
      </c>
      <c r="U33" s="3">
        <f t="shared" si="1"/>
        <v>81.36696501220506</v>
      </c>
      <c r="V33" s="3">
        <f t="shared" si="2"/>
      </c>
      <c r="W33" s="3">
        <f t="shared" si="3"/>
      </c>
      <c r="X33" s="3">
        <f t="shared" si="4"/>
      </c>
      <c r="Y33" s="3">
        <f t="shared" si="5"/>
      </c>
      <c r="Z33" s="3">
        <f t="shared" si="6"/>
      </c>
      <c r="AA33" s="3">
        <f t="shared" si="7"/>
      </c>
      <c r="AB33" s="3">
        <f t="shared" si="8"/>
      </c>
      <c r="AC33" s="3">
        <f t="shared" si="9"/>
      </c>
      <c r="AD33" s="3">
        <f t="shared" si="10"/>
      </c>
    </row>
    <row r="34" spans="1:30" ht="12.75">
      <c r="A34" s="22" t="s">
        <v>10</v>
      </c>
      <c r="B34" s="23">
        <f t="shared" si="11"/>
        <v>23</v>
      </c>
      <c r="C34" s="78" t="s">
        <v>197</v>
      </c>
      <c r="D34" s="79" t="s">
        <v>127</v>
      </c>
      <c r="E34" s="79" t="s">
        <v>193</v>
      </c>
      <c r="F34" s="92">
        <f>IF(ISNA(VLOOKUP($C34,'Ev 1'!$B$7:$G$99,6,FALSE)),"",VLOOKUP($C34,'Ev 1'!$B$7:$G$99,6,FALSE))</f>
      </c>
      <c r="G34" s="92">
        <f>IF(ISNA(VLOOKUP($C34,'Ev 2'!$B$7:$G$99,6,FALSE)),"",VLOOKUP($C34,'Ev 2'!$B$7:$G$99,6,FALSE))</f>
      </c>
      <c r="H34" s="92">
        <f>IF(ISNA(VLOOKUP($C34,'Ev 3'!$B$7:$G$97,6,FALSE)),"",VLOOKUP($C34,'Ev 3'!$B$7:$G$97,6,FALSE))</f>
      </c>
      <c r="I34" s="92">
        <f>IF(ISNA(VLOOKUP($C34,'Ev 4'!$B$7:$G$100,6,FALSE)),"",VLOOKUP($C34,'Ev 4'!$B$7:$G$100,6,FALSE))</f>
      </c>
      <c r="J34" s="92">
        <f>IF(ISNA(VLOOKUP($C34,'Ev 5'!$B$7:$G$100,6,FALSE)),"",VLOOKUP($C34,'Ev 5'!$B$7:$G$100,6,FALSE))</f>
      </c>
      <c r="K34" s="92">
        <f>IF(ISNA(VLOOKUP($C34,'Ev 6'!$B$7:$G$100,6,FALSE)),"",VLOOKUP($C34,'Ev 6'!$B$7:$G$100,6,FALSE))</f>
      </c>
      <c r="L34" s="92">
        <f>IF(ISNA(VLOOKUP($C34,'Ev 7'!$B$7:$G$100,6,FALSE)),"",VLOOKUP($C34,'Ev 7'!$B$7:$G$100,6,FALSE))</f>
        <v>74.14796342477142</v>
      </c>
      <c r="M34" s="92">
        <f>IF(ISNA(VLOOKUP($C34,'Ev 8'!$B$7:$G$100,6,FALSE)),"",VLOOKUP($C34,'Ev 8'!$B$7:$G$100,6,FALSE))</f>
      </c>
      <c r="N34" s="92">
        <f>IF(ISNA(VLOOKUP($C34,'Ev 9'!$B$7:$G$100,6,FALSE)),"",VLOOKUP($C34,'Ev 9'!$B$7:$G$100,6,FALSE))</f>
      </c>
      <c r="O34" s="92">
        <f>IF(ISNA(VLOOKUP($C34,'Ev 10'!$B$7:$G$100,6,FALSE)),"",VLOOKUP($C34,'Ev 10'!$B$7:$G$100,6,FALSE))</f>
      </c>
      <c r="P34" s="94">
        <f t="shared" si="0"/>
        <v>74.14796342477142</v>
      </c>
      <c r="U34" s="3">
        <f t="shared" si="1"/>
        <v>74.14796342477142</v>
      </c>
      <c r="V34" s="3">
        <f t="shared" si="2"/>
      </c>
      <c r="W34" s="3">
        <f t="shared" si="3"/>
      </c>
      <c r="X34" s="3">
        <f t="shared" si="4"/>
      </c>
      <c r="Y34" s="3">
        <f t="shared" si="5"/>
      </c>
      <c r="Z34" s="3">
        <f t="shared" si="6"/>
      </c>
      <c r="AA34" s="3">
        <f t="shared" si="7"/>
      </c>
      <c r="AB34" s="3">
        <f t="shared" si="8"/>
      </c>
      <c r="AC34" s="3">
        <f t="shared" si="9"/>
      </c>
      <c r="AD34" s="3">
        <f t="shared" si="10"/>
      </c>
    </row>
    <row r="35" spans="1:30" ht="12.75">
      <c r="A35" s="22" t="s">
        <v>10</v>
      </c>
      <c r="B35" s="23">
        <f t="shared" si="11"/>
        <v>24</v>
      </c>
      <c r="C35" s="22" t="s">
        <v>93</v>
      </c>
      <c r="D35" s="72" t="s">
        <v>92</v>
      </c>
      <c r="E35" s="72" t="s">
        <v>54</v>
      </c>
      <c r="F35" s="92">
        <f>IF(ISNA(VLOOKUP($C35,'Ev 1'!$B$7:$G$99,6,FALSE)),"",VLOOKUP($C35,'Ev 1'!$B$7:$G$99,6,FALSE))</f>
      </c>
      <c r="G35" s="92">
        <f>IF(ISNA(VLOOKUP($C35,'Ev 2'!$B$7:$G$99,6,FALSE)),"",VLOOKUP($C35,'Ev 2'!$B$7:$G$99,6,FALSE))</f>
        <v>67.66990291262135</v>
      </c>
      <c r="H35" s="92">
        <f>IF(ISNA(VLOOKUP($C35,'Ev 3'!$B$7:$G$97,6,FALSE)),"",VLOOKUP($C35,'Ev 3'!$B$7:$G$97,6,FALSE))</f>
      </c>
      <c r="I35" s="92">
        <f>IF(ISNA(VLOOKUP($C35,'Ev 4'!$B$7:$G$100,6,FALSE)),"",VLOOKUP($C35,'Ev 4'!$B$7:$G$100,6,FALSE))</f>
      </c>
      <c r="J35" s="92">
        <f>IF(ISNA(VLOOKUP($C35,'Ev 5'!$B$7:$G$100,6,FALSE)),"",VLOOKUP($C35,'Ev 5'!$B$7:$G$100,6,FALSE))</f>
      </c>
      <c r="K35" s="92">
        <f>IF(ISNA(VLOOKUP($C35,'Ev 6'!$B$7:$G$100,6,FALSE)),"",VLOOKUP($C35,'Ev 6'!$B$7:$G$100,6,FALSE))</f>
      </c>
      <c r="L35" s="92">
        <f>IF(ISNA(VLOOKUP($C35,'Ev 7'!$B$7:$G$100,6,FALSE)),"",VLOOKUP($C35,'Ev 7'!$B$7:$G$100,6,FALSE))</f>
      </c>
      <c r="M35" s="92">
        <f>IF(ISNA(VLOOKUP($C35,'Ev 8'!$B$7:$G$100,6,FALSE)),"",VLOOKUP($C35,'Ev 8'!$B$7:$G$100,6,FALSE))</f>
      </c>
      <c r="N35" s="92">
        <f>IF(ISNA(VLOOKUP($C35,'Ev 9'!$B$7:$G$100,6,FALSE)),"",VLOOKUP($C35,'Ev 9'!$B$7:$G$100,6,FALSE))</f>
      </c>
      <c r="O35" s="92">
        <f>IF(ISNA(VLOOKUP($C35,'Ev 10'!$B$7:$G$100,6,FALSE)),"",VLOOKUP($C35,'Ev 10'!$B$7:$G$100,6,FALSE))</f>
      </c>
      <c r="P35" s="94">
        <f t="shared" si="0"/>
        <v>67.66990291262135</v>
      </c>
      <c r="U35" s="3">
        <f t="shared" si="1"/>
        <v>67.66990291262135</v>
      </c>
      <c r="V35" s="3">
        <f t="shared" si="2"/>
      </c>
      <c r="W35" s="3">
        <f t="shared" si="3"/>
      </c>
      <c r="X35" s="3">
        <f t="shared" si="4"/>
      </c>
      <c r="Y35" s="3">
        <f t="shared" si="5"/>
      </c>
      <c r="Z35" s="3">
        <f t="shared" si="6"/>
      </c>
      <c r="AA35" s="3">
        <f t="shared" si="7"/>
      </c>
      <c r="AB35" s="3">
        <f t="shared" si="8"/>
      </c>
      <c r="AC35" s="3">
        <f t="shared" si="9"/>
      </c>
      <c r="AD35" s="3">
        <f t="shared" si="10"/>
      </c>
    </row>
    <row r="36" spans="1:30" ht="12.75">
      <c r="A36" s="62" t="s">
        <v>10</v>
      </c>
      <c r="B36" s="23">
        <f t="shared" si="11"/>
        <v>25</v>
      </c>
      <c r="C36" s="22" t="s">
        <v>143</v>
      </c>
      <c r="D36" s="72" t="s">
        <v>63</v>
      </c>
      <c r="E36" s="72" t="s">
        <v>54</v>
      </c>
      <c r="F36" s="92">
        <f>IF(ISNA(VLOOKUP($C36,'Ev 1'!$B$7:$G$99,6,FALSE)),"",VLOOKUP($C36,'Ev 1'!$B$7:$G$99,6,FALSE))</f>
      </c>
      <c r="G36" s="92">
        <f>IF(ISNA(VLOOKUP($C36,'Ev 2'!$B$7:$G$99,6,FALSE)),"",VLOOKUP($C36,'Ev 2'!$B$7:$G$99,6,FALSE))</f>
      </c>
      <c r="H36" s="92">
        <f>IF(ISNA(VLOOKUP($C36,'Ev 3'!$B$7:$G$97,6,FALSE)),"",VLOOKUP($C36,'Ev 3'!$B$7:$G$97,6,FALSE))</f>
      </c>
      <c r="I36" s="92">
        <f>IF(ISNA(VLOOKUP($C36,'Ev 4'!$B$7:$G$100,6,FALSE)),"",VLOOKUP($C36,'Ev 4'!$B$7:$G$100,6,FALSE))</f>
      </c>
      <c r="J36" s="92">
        <f>IF(ISNA(VLOOKUP($C36,'Ev 5'!$B$7:$G$100,6,FALSE)),"",VLOOKUP($C36,'Ev 5'!$B$7:$G$100,6,FALSE))</f>
        <v>43.9747868001483</v>
      </c>
      <c r="K36" s="92">
        <f>IF(ISNA(VLOOKUP($C36,'Ev 6'!$B$7:$G$100,6,FALSE)),"",VLOOKUP($C36,'Ev 6'!$B$7:$G$100,6,FALSE))</f>
      </c>
      <c r="L36" s="92">
        <f>IF(ISNA(VLOOKUP($C36,'Ev 7'!$B$7:$G$100,6,FALSE)),"",VLOOKUP($C36,'Ev 7'!$B$7:$G$100,6,FALSE))</f>
        <v>21.87346738597352</v>
      </c>
      <c r="M36" s="92">
        <f>IF(ISNA(VLOOKUP($C36,'Ev 8'!$B$7:$G$100,6,FALSE)),"",VLOOKUP($C36,'Ev 8'!$B$7:$G$100,6,FALSE))</f>
      </c>
      <c r="N36" s="92">
        <f>IF(ISNA(VLOOKUP($C36,'Ev 9'!$B$7:$G$100,6,FALSE)),"",VLOOKUP($C36,'Ev 9'!$B$7:$G$100,6,FALSE))</f>
      </c>
      <c r="O36" s="92">
        <f>IF(ISNA(VLOOKUP($C36,'Ev 10'!$B$7:$G$100,6,FALSE)),"",VLOOKUP($C36,'Ev 10'!$B$7:$G$100,6,FALSE))</f>
      </c>
      <c r="P36" s="94">
        <f t="shared" si="0"/>
        <v>65.84825418612182</v>
      </c>
      <c r="U36" s="3">
        <f t="shared" si="1"/>
        <v>43.9747868001483</v>
      </c>
      <c r="V36" s="3">
        <f t="shared" si="2"/>
        <v>21.87346738597352</v>
      </c>
      <c r="W36" s="3">
        <f t="shared" si="3"/>
      </c>
      <c r="X36" s="3">
        <f t="shared" si="4"/>
      </c>
      <c r="Y36" s="3">
        <f t="shared" si="5"/>
      </c>
      <c r="Z36" s="3">
        <f t="shared" si="6"/>
      </c>
      <c r="AA36" s="3">
        <f t="shared" si="7"/>
      </c>
      <c r="AB36" s="3">
        <f t="shared" si="8"/>
      </c>
      <c r="AC36" s="3">
        <f t="shared" si="9"/>
      </c>
      <c r="AD36" s="3">
        <f t="shared" si="10"/>
      </c>
    </row>
    <row r="37" spans="1:30" ht="12.75">
      <c r="A37" s="22" t="s">
        <v>10</v>
      </c>
      <c r="B37" s="23">
        <f t="shared" si="11"/>
        <v>26</v>
      </c>
      <c r="C37" s="22" t="s">
        <v>94</v>
      </c>
      <c r="D37" s="72" t="s">
        <v>63</v>
      </c>
      <c r="E37" s="72" t="s">
        <v>54</v>
      </c>
      <c r="F37" s="92">
        <f>IF(ISNA(VLOOKUP($C37,'Ev 1'!$B$7:$G$99,6,FALSE)),"",VLOOKUP($C37,'Ev 1'!$B$7:$G$99,6,FALSE))</f>
      </c>
      <c r="G37" s="92">
        <f>IF(ISNA(VLOOKUP($C37,'Ev 2'!$B$7:$G$99,6,FALSE)),"",VLOOKUP($C37,'Ev 2'!$B$7:$G$99,6,FALSE))</f>
        <v>63.94495412844036</v>
      </c>
      <c r="H37" s="92">
        <f>IF(ISNA(VLOOKUP($C37,'Ev 3'!$B$7:$G$97,6,FALSE)),"",VLOOKUP($C37,'Ev 3'!$B$7:$G$97,6,FALSE))</f>
      </c>
      <c r="I37" s="92">
        <f>IF(ISNA(VLOOKUP($C37,'Ev 4'!$B$7:$G$100,6,FALSE)),"",VLOOKUP($C37,'Ev 4'!$B$7:$G$100,6,FALSE))</f>
      </c>
      <c r="J37" s="92">
        <f>IF(ISNA(VLOOKUP($C37,'Ev 5'!$B$7:$G$100,6,FALSE)),"",VLOOKUP($C37,'Ev 5'!$B$7:$G$100,6,FALSE))</f>
      </c>
      <c r="K37" s="92">
        <f>IF(ISNA(VLOOKUP($C37,'Ev 6'!$B$7:$G$100,6,FALSE)),"",VLOOKUP($C37,'Ev 6'!$B$7:$G$100,6,FALSE))</f>
      </c>
      <c r="L37" s="92">
        <f>IF(ISNA(VLOOKUP($C37,'Ev 7'!$B$7:$G$100,6,FALSE)),"",VLOOKUP($C37,'Ev 7'!$B$7:$G$100,6,FALSE))</f>
      </c>
      <c r="M37" s="92">
        <f>IF(ISNA(VLOOKUP($C37,'Ev 8'!$B$7:$G$100,6,FALSE)),"",VLOOKUP($C37,'Ev 8'!$B$7:$G$100,6,FALSE))</f>
      </c>
      <c r="N37" s="92">
        <f>IF(ISNA(VLOOKUP($C37,'Ev 9'!$B$7:$G$100,6,FALSE)),"",VLOOKUP($C37,'Ev 9'!$B$7:$G$100,6,FALSE))</f>
      </c>
      <c r="O37" s="92">
        <f>IF(ISNA(VLOOKUP($C37,'Ev 10'!$B$7:$G$100,6,FALSE)),"",VLOOKUP($C37,'Ev 10'!$B$7:$G$100,6,FALSE))</f>
      </c>
      <c r="P37" s="94">
        <f t="shared" si="0"/>
        <v>63.94495412844036</v>
      </c>
      <c r="U37" s="3">
        <f t="shared" si="1"/>
        <v>63.94495412844036</v>
      </c>
      <c r="V37" s="3">
        <f t="shared" si="2"/>
      </c>
      <c r="W37" s="3">
        <f t="shared" si="3"/>
      </c>
      <c r="X37" s="3">
        <f t="shared" si="4"/>
      </c>
      <c r="Y37" s="3">
        <f t="shared" si="5"/>
      </c>
      <c r="Z37" s="3">
        <f t="shared" si="6"/>
      </c>
      <c r="AA37" s="3">
        <f t="shared" si="7"/>
      </c>
      <c r="AB37" s="3">
        <f t="shared" si="8"/>
      </c>
      <c r="AC37" s="3">
        <f t="shared" si="9"/>
      </c>
      <c r="AD37" s="3">
        <f t="shared" si="10"/>
      </c>
    </row>
    <row r="38" spans="1:30" ht="12.75">
      <c r="A38" s="62" t="s">
        <v>10</v>
      </c>
      <c r="B38" s="23">
        <f t="shared" si="11"/>
        <v>27</v>
      </c>
      <c r="C38" s="31" t="s">
        <v>126</v>
      </c>
      <c r="D38" s="72" t="s">
        <v>127</v>
      </c>
      <c r="E38" s="72" t="s">
        <v>54</v>
      </c>
      <c r="F38" s="92">
        <f>IF(ISNA(VLOOKUP($C38,'Ev 1'!$B$7:$G$99,6,FALSE)),"",VLOOKUP($C38,'Ev 1'!$B$7:$G$99,6,FALSE))</f>
      </c>
      <c r="G38" s="92">
        <f>IF(ISNA(VLOOKUP($C38,'Ev 2'!$B$7:$G$99,6,FALSE)),"",VLOOKUP($C38,'Ev 2'!$B$7:$G$99,6,FALSE))</f>
      </c>
      <c r="H38" s="92">
        <f>IF(ISNA(VLOOKUP($C38,'Ev 3'!$B$7:$G$97,6,FALSE)),"",VLOOKUP($C38,'Ev 3'!$B$7:$G$97,6,FALSE))</f>
      </c>
      <c r="I38" s="92">
        <f>IF(ISNA(VLOOKUP($C38,'Ev 4'!$B$7:$G$100,6,FALSE)),"",VLOOKUP($C38,'Ev 4'!$B$7:$G$100,6,FALSE))</f>
      </c>
      <c r="J38" s="92">
        <f>IF(ISNA(VLOOKUP($C38,'Ev 5'!$B$7:$G$100,6,FALSE)),"",VLOOKUP($C38,'Ev 5'!$B$7:$G$100,6,FALSE))</f>
        <v>60.69600818833162</v>
      </c>
      <c r="K38" s="92">
        <f>IF(ISNA(VLOOKUP($C38,'Ev 6'!$B$7:$G$100,6,FALSE)),"",VLOOKUP($C38,'Ev 6'!$B$7:$G$100,6,FALSE))</f>
      </c>
      <c r="L38" s="92">
        <f>IF(ISNA(VLOOKUP($C38,'Ev 7'!$B$7:$G$100,6,FALSE)),"",VLOOKUP($C38,'Ev 7'!$B$7:$G$100,6,FALSE))</f>
      </c>
      <c r="M38" s="92">
        <f>IF(ISNA(VLOOKUP($C38,'Ev 8'!$B$7:$G$100,6,FALSE)),"",VLOOKUP($C38,'Ev 8'!$B$7:$G$100,6,FALSE))</f>
      </c>
      <c r="N38" s="92">
        <f>IF(ISNA(VLOOKUP($C38,'Ev 9'!$B$7:$G$100,6,FALSE)),"",VLOOKUP($C38,'Ev 9'!$B$7:$G$100,6,FALSE))</f>
      </c>
      <c r="O38" s="92">
        <f>IF(ISNA(VLOOKUP($C38,'Ev 10'!$B$7:$G$100,6,FALSE)),"",VLOOKUP($C38,'Ev 10'!$B$7:$G$100,6,FALSE))</f>
      </c>
      <c r="P38" s="94">
        <f t="shared" si="0"/>
        <v>60.69600818833162</v>
      </c>
      <c r="U38" s="3">
        <f t="shared" si="1"/>
        <v>60.69600818833162</v>
      </c>
      <c r="V38" s="3">
        <f t="shared" si="2"/>
      </c>
      <c r="W38" s="3">
        <f t="shared" si="3"/>
      </c>
      <c r="X38" s="3">
        <f t="shared" si="4"/>
      </c>
      <c r="Y38" s="3">
        <f t="shared" si="5"/>
      </c>
      <c r="Z38" s="3">
        <f t="shared" si="6"/>
      </c>
      <c r="AA38" s="3">
        <f t="shared" si="7"/>
      </c>
      <c r="AB38" s="3">
        <f t="shared" si="8"/>
      </c>
      <c r="AC38" s="3">
        <f t="shared" si="9"/>
      </c>
      <c r="AD38" s="3">
        <f t="shared" si="10"/>
      </c>
    </row>
    <row r="39" spans="1:30" ht="12.75">
      <c r="A39" s="62" t="s">
        <v>10</v>
      </c>
      <c r="B39" s="23">
        <f t="shared" si="11"/>
        <v>28</v>
      </c>
      <c r="C39" s="31" t="s">
        <v>132</v>
      </c>
      <c r="D39" s="72" t="s">
        <v>63</v>
      </c>
      <c r="E39" s="72" t="s">
        <v>54</v>
      </c>
      <c r="F39" s="92">
        <f>IF(ISNA(VLOOKUP($C39,'Ev 1'!$B$7:$G$99,6,FALSE)),"",VLOOKUP($C39,'Ev 1'!$B$7:$G$99,6,FALSE))</f>
      </c>
      <c r="G39" s="92">
        <f>IF(ISNA(VLOOKUP($C39,'Ev 2'!$B$7:$G$99,6,FALSE)),"",VLOOKUP($C39,'Ev 2'!$B$7:$G$99,6,FALSE))</f>
      </c>
      <c r="H39" s="92">
        <f>IF(ISNA(VLOOKUP($C39,'Ev 3'!$B$7:$G$97,6,FALSE)),"",VLOOKUP($C39,'Ev 3'!$B$7:$G$97,6,FALSE))</f>
      </c>
      <c r="I39" s="92">
        <f>IF(ISNA(VLOOKUP($C39,'Ev 4'!$B$7:$G$100,6,FALSE)),"",VLOOKUP($C39,'Ev 4'!$B$7:$G$100,6,FALSE))</f>
      </c>
      <c r="J39" s="92">
        <f>IF(ISNA(VLOOKUP($C39,'Ev 5'!$B$7:$G$100,6,FALSE)),"",VLOOKUP($C39,'Ev 5'!$B$7:$G$100,6,FALSE))</f>
        <v>57.40561471442401</v>
      </c>
      <c r="K39" s="92">
        <f>IF(ISNA(VLOOKUP($C39,'Ev 6'!$B$7:$G$100,6,FALSE)),"",VLOOKUP($C39,'Ev 6'!$B$7:$G$100,6,FALSE))</f>
      </c>
      <c r="L39" s="92">
        <f>IF(ISNA(VLOOKUP($C39,'Ev 7'!$B$7:$G$100,6,FALSE)),"",VLOOKUP($C39,'Ev 7'!$B$7:$G$100,6,FALSE))</f>
      </c>
      <c r="M39" s="92">
        <f>IF(ISNA(VLOOKUP($C39,'Ev 8'!$B$7:$G$100,6,FALSE)),"",VLOOKUP($C39,'Ev 8'!$B$7:$G$100,6,FALSE))</f>
      </c>
      <c r="N39" s="92">
        <f>IF(ISNA(VLOOKUP($C39,'Ev 9'!$B$7:$G$100,6,FALSE)),"",VLOOKUP($C39,'Ev 9'!$B$7:$G$100,6,FALSE))</f>
      </c>
      <c r="O39" s="92">
        <f>IF(ISNA(VLOOKUP($C39,'Ev 10'!$B$7:$G$100,6,FALSE)),"",VLOOKUP($C39,'Ev 10'!$B$7:$G$100,6,FALSE))</f>
      </c>
      <c r="P39" s="94">
        <f t="shared" si="0"/>
        <v>57.40561471442401</v>
      </c>
      <c r="U39" s="3">
        <f t="shared" si="1"/>
        <v>57.40561471442401</v>
      </c>
      <c r="V39" s="3">
        <f t="shared" si="2"/>
      </c>
      <c r="W39" s="3">
        <f t="shared" si="3"/>
      </c>
      <c r="X39" s="3">
        <f t="shared" si="4"/>
      </c>
      <c r="Y39" s="3">
        <f t="shared" si="5"/>
      </c>
      <c r="Z39" s="3">
        <f t="shared" si="6"/>
      </c>
      <c r="AA39" s="3">
        <f t="shared" si="7"/>
      </c>
      <c r="AB39" s="3">
        <f t="shared" si="8"/>
      </c>
      <c r="AC39" s="3">
        <f t="shared" si="9"/>
      </c>
      <c r="AD39" s="3">
        <f t="shared" si="10"/>
      </c>
    </row>
    <row r="40" spans="1:30" ht="12.75">
      <c r="A40" s="22" t="s">
        <v>10</v>
      </c>
      <c r="B40" s="23">
        <f t="shared" si="11"/>
        <v>29</v>
      </c>
      <c r="C40" s="78" t="s">
        <v>201</v>
      </c>
      <c r="D40" s="79" t="s">
        <v>103</v>
      </c>
      <c r="E40" s="79" t="s">
        <v>54</v>
      </c>
      <c r="F40" s="92">
        <f>IF(ISNA(VLOOKUP($C40,'Ev 1'!$B$7:$G$99,6,FALSE)),"",VLOOKUP($C40,'Ev 1'!$B$7:$G$99,6,FALSE))</f>
      </c>
      <c r="G40" s="92">
        <f>IF(ISNA(VLOOKUP($C40,'Ev 2'!$B$7:$G$99,6,FALSE)),"",VLOOKUP($C40,'Ev 2'!$B$7:$G$99,6,FALSE))</f>
      </c>
      <c r="H40" s="92">
        <f>IF(ISNA(VLOOKUP($C40,'Ev 3'!$B$7:$G$97,6,FALSE)),"",VLOOKUP($C40,'Ev 3'!$B$7:$G$97,6,FALSE))</f>
      </c>
      <c r="I40" s="92">
        <f>IF(ISNA(VLOOKUP($C40,'Ev 4'!$B$7:$G$100,6,FALSE)),"",VLOOKUP($C40,'Ev 4'!$B$7:$G$100,6,FALSE))</f>
      </c>
      <c r="J40" s="92">
        <f>IF(ISNA(VLOOKUP($C40,'Ev 5'!$B$7:$G$100,6,FALSE)),"",VLOOKUP($C40,'Ev 5'!$B$7:$G$100,6,FALSE))</f>
      </c>
      <c r="K40" s="92">
        <f>IF(ISNA(VLOOKUP($C40,'Ev 6'!$B$7:$G$100,6,FALSE)),"",VLOOKUP($C40,'Ev 6'!$B$7:$G$100,6,FALSE))</f>
      </c>
      <c r="L40" s="92">
        <f>IF(ISNA(VLOOKUP($C40,'Ev 7'!$B$7:$G$100,6,FALSE)),"",VLOOKUP($C40,'Ev 7'!$B$7:$G$100,6,FALSE))</f>
        <v>56.491450284990506</v>
      </c>
      <c r="M40" s="92">
        <f>IF(ISNA(VLOOKUP($C40,'Ev 8'!$B$7:$G$100,6,FALSE)),"",VLOOKUP($C40,'Ev 8'!$B$7:$G$100,6,FALSE))</f>
      </c>
      <c r="N40" s="92">
        <f>IF(ISNA(VLOOKUP($C40,'Ev 9'!$B$7:$G$100,6,FALSE)),"",VLOOKUP($C40,'Ev 9'!$B$7:$G$100,6,FALSE))</f>
      </c>
      <c r="O40" s="92">
        <f>IF(ISNA(VLOOKUP($C40,'Ev 10'!$B$7:$G$100,6,FALSE)),"",VLOOKUP($C40,'Ev 10'!$B$7:$G$100,6,FALSE))</f>
      </c>
      <c r="P40" s="94">
        <f t="shared" si="0"/>
        <v>56.491450284990506</v>
      </c>
      <c r="U40" s="3">
        <f t="shared" si="1"/>
        <v>56.491450284990506</v>
      </c>
      <c r="V40" s="3">
        <f t="shared" si="2"/>
      </c>
      <c r="W40" s="3">
        <f t="shared" si="3"/>
      </c>
      <c r="X40" s="3">
        <f t="shared" si="4"/>
      </c>
      <c r="Y40" s="3">
        <f t="shared" si="5"/>
      </c>
      <c r="Z40" s="3">
        <f t="shared" si="6"/>
      </c>
      <c r="AA40" s="3">
        <f t="shared" si="7"/>
      </c>
      <c r="AB40" s="3">
        <f t="shared" si="8"/>
      </c>
      <c r="AC40" s="3">
        <f t="shared" si="9"/>
      </c>
      <c r="AD40" s="3">
        <f t="shared" si="10"/>
      </c>
    </row>
    <row r="41" spans="1:30" ht="12.75">
      <c r="A41" s="62" t="s">
        <v>10</v>
      </c>
      <c r="B41" s="23">
        <f t="shared" si="11"/>
        <v>30</v>
      </c>
      <c r="C41" s="31" t="s">
        <v>166</v>
      </c>
      <c r="D41" s="72" t="s">
        <v>61</v>
      </c>
      <c r="E41" s="72" t="s">
        <v>54</v>
      </c>
      <c r="F41" s="92">
        <f>IF(ISNA(VLOOKUP($C41,'Ev 1'!$B$7:$G$99,6,FALSE)),"",VLOOKUP($C41,'Ev 1'!$B$7:$G$99,6,FALSE))</f>
      </c>
      <c r="G41" s="92">
        <f>IF(ISNA(VLOOKUP($C41,'Ev 2'!$B$7:$G$99,6,FALSE)),"",VLOOKUP($C41,'Ev 2'!$B$7:$G$99,6,FALSE))</f>
      </c>
      <c r="H41" s="92">
        <f>IF(ISNA(VLOOKUP($C41,'Ev 3'!$B$7:$G$97,6,FALSE)),"",VLOOKUP($C41,'Ev 3'!$B$7:$G$97,6,FALSE))</f>
      </c>
      <c r="I41" s="92">
        <f>IF(ISNA(VLOOKUP($C41,'Ev 4'!$B$7:$G$100,6,FALSE)),"",VLOOKUP($C41,'Ev 4'!$B$7:$G$100,6,FALSE))</f>
      </c>
      <c r="J41" s="92">
        <f>IF(ISNA(VLOOKUP($C41,'Ev 5'!$B$7:$G$100,6,FALSE)),"",VLOOKUP($C41,'Ev 5'!$B$7:$G$100,6,FALSE))</f>
      </c>
      <c r="K41" s="92">
        <f>IF(ISNA(VLOOKUP($C41,'Ev 6'!$B$7:$G$100,6,FALSE)),"",VLOOKUP($C41,'Ev 6'!$B$7:$G$100,6,FALSE))</f>
        <v>47.732696897374716</v>
      </c>
      <c r="L41" s="92">
        <f>IF(ISNA(VLOOKUP($C41,'Ev 7'!$B$7:$G$100,6,FALSE)),"",VLOOKUP($C41,'Ev 7'!$B$7:$G$100,6,FALSE))</f>
      </c>
      <c r="M41" s="92">
        <f>IF(ISNA(VLOOKUP($C41,'Ev 8'!$B$7:$G$100,6,FALSE)),"",VLOOKUP($C41,'Ev 8'!$B$7:$G$100,6,FALSE))</f>
      </c>
      <c r="N41" s="92">
        <f>IF(ISNA(VLOOKUP($C41,'Ev 9'!$B$7:$G$100,6,FALSE)),"",VLOOKUP($C41,'Ev 9'!$B$7:$G$100,6,FALSE))</f>
      </c>
      <c r="O41" s="92">
        <f>IF(ISNA(VLOOKUP($C41,'Ev 10'!$B$7:$G$100,6,FALSE)),"",VLOOKUP($C41,'Ev 10'!$B$7:$G$100,6,FALSE))</f>
      </c>
      <c r="P41" s="94">
        <f t="shared" si="0"/>
        <v>47.732696897374716</v>
      </c>
      <c r="U41" s="3">
        <f t="shared" si="1"/>
        <v>47.732696897374716</v>
      </c>
      <c r="V41" s="3">
        <f t="shared" si="2"/>
      </c>
      <c r="W41" s="3">
        <f t="shared" si="3"/>
      </c>
      <c r="X41" s="3">
        <f t="shared" si="4"/>
      </c>
      <c r="Y41" s="3">
        <f t="shared" si="5"/>
      </c>
      <c r="Z41" s="3">
        <f t="shared" si="6"/>
      </c>
      <c r="AA41" s="3">
        <f t="shared" si="7"/>
      </c>
      <c r="AB41" s="3">
        <f t="shared" si="8"/>
      </c>
      <c r="AC41" s="3">
        <f t="shared" si="9"/>
      </c>
      <c r="AD41" s="3">
        <f t="shared" si="10"/>
      </c>
    </row>
    <row r="42" spans="1:30" ht="12.75">
      <c r="A42" s="62" t="s">
        <v>10</v>
      </c>
      <c r="B42" s="23">
        <f t="shared" si="11"/>
        <v>31</v>
      </c>
      <c r="C42" s="22" t="s">
        <v>167</v>
      </c>
      <c r="D42" s="72" t="s">
        <v>53</v>
      </c>
      <c r="E42" s="76" t="s">
        <v>54</v>
      </c>
      <c r="F42" s="92">
        <f>IF(ISNA(VLOOKUP($C42,'Ev 1'!$B$7:$G$99,6,FALSE)),"",VLOOKUP($C42,'Ev 1'!$B$7:$G$99,6,FALSE))</f>
      </c>
      <c r="G42" s="92">
        <f>IF(ISNA(VLOOKUP($C42,'Ev 2'!$B$7:$G$99,6,FALSE)),"",VLOOKUP($C42,'Ev 2'!$B$7:$G$99,6,FALSE))</f>
      </c>
      <c r="H42" s="92">
        <f>IF(ISNA(VLOOKUP($C42,'Ev 3'!$B$7:$G$97,6,FALSE)),"",VLOOKUP($C42,'Ev 3'!$B$7:$G$97,6,FALSE))</f>
      </c>
      <c r="I42" s="92">
        <f>IF(ISNA(VLOOKUP($C42,'Ev 4'!$B$7:$G$100,6,FALSE)),"",VLOOKUP($C42,'Ev 4'!$B$7:$G$100,6,FALSE))</f>
      </c>
      <c r="J42" s="92">
        <f>IF(ISNA(VLOOKUP($C42,'Ev 5'!$B$7:$G$100,6,FALSE)),"",VLOOKUP($C42,'Ev 5'!$B$7:$G$100,6,FALSE))</f>
      </c>
      <c r="K42" s="92">
        <f>IF(ISNA(VLOOKUP($C42,'Ev 6'!$B$7:$G$100,6,FALSE)),"",VLOOKUP($C42,'Ev 6'!$B$7:$G$100,6,FALSE))</f>
        <v>45.93477262287553</v>
      </c>
      <c r="L42" s="92">
        <f>IF(ISNA(VLOOKUP($C42,'Ev 7'!$B$7:$G$100,6,FALSE)),"",VLOOKUP($C42,'Ev 7'!$B$7:$G$100,6,FALSE))</f>
      </c>
      <c r="M42" s="92">
        <f>IF(ISNA(VLOOKUP($C42,'Ev 8'!$B$7:$G$100,6,FALSE)),"",VLOOKUP($C42,'Ev 8'!$B$7:$G$100,6,FALSE))</f>
      </c>
      <c r="N42" s="92">
        <f>IF(ISNA(VLOOKUP($C42,'Ev 9'!$B$7:$G$100,6,FALSE)),"",VLOOKUP($C42,'Ev 9'!$B$7:$G$100,6,FALSE))</f>
      </c>
      <c r="O42" s="92">
        <f>IF(ISNA(VLOOKUP($C42,'Ev 10'!$B$7:$G$100,6,FALSE)),"",VLOOKUP($C42,'Ev 10'!$B$7:$G$100,6,FALSE))</f>
      </c>
      <c r="P42" s="94">
        <f aca="true" t="shared" si="12" ref="P42:P67">IF(ISBLANK(C42),"",IF(M$4=1,(U42),IF(M$4=2,SUM(U42:V42),IF(M$4=3,SUM(U42:W42),IF(M$4=4,SUM(U42:X42),IF(M$4=5,SUM(U42:Y42),""))))))</f>
        <v>45.93477262287553</v>
      </c>
      <c r="U42" s="3">
        <f t="shared" si="1"/>
        <v>45.93477262287553</v>
      </c>
      <c r="V42" s="3">
        <f t="shared" si="2"/>
      </c>
      <c r="W42" s="3">
        <f t="shared" si="3"/>
      </c>
      <c r="X42" s="3">
        <f t="shared" si="4"/>
      </c>
      <c r="Y42" s="3">
        <f t="shared" si="5"/>
      </c>
      <c r="Z42" s="3">
        <f t="shared" si="6"/>
      </c>
      <c r="AA42" s="3">
        <f t="shared" si="7"/>
      </c>
      <c r="AB42" s="3">
        <f t="shared" si="8"/>
      </c>
      <c r="AC42" s="3">
        <f t="shared" si="9"/>
      </c>
      <c r="AD42" s="3">
        <f t="shared" si="10"/>
      </c>
    </row>
    <row r="43" spans="1:30" ht="12.75">
      <c r="A43" s="22" t="s">
        <v>10</v>
      </c>
      <c r="B43" s="23">
        <f t="shared" si="11"/>
        <v>32</v>
      </c>
      <c r="C43" s="22" t="s">
        <v>95</v>
      </c>
      <c r="D43" s="72" t="s">
        <v>92</v>
      </c>
      <c r="E43" s="76" t="s">
        <v>54</v>
      </c>
      <c r="F43" s="92">
        <f>IF(ISNA(VLOOKUP($C43,'Ev 1'!$B$7:$G$99,6,FALSE)),"",VLOOKUP($C43,'Ev 1'!$B$7:$G$99,6,FALSE))</f>
      </c>
      <c r="G43" s="92">
        <f>IF(ISNA(VLOOKUP($C43,'Ev 2'!$B$7:$G$99,6,FALSE)),"",VLOOKUP($C43,'Ev 2'!$B$7:$G$99,6,FALSE))</f>
        <v>42.8791141187327</v>
      </c>
      <c r="H43" s="92">
        <f>IF(ISNA(VLOOKUP($C43,'Ev 3'!$B$7:$G$97,6,FALSE)),"",VLOOKUP($C43,'Ev 3'!$B$7:$G$97,6,FALSE))</f>
      </c>
      <c r="I43" s="92">
        <f>IF(ISNA(VLOOKUP($C43,'Ev 4'!$B$7:$G$100,6,FALSE)),"",VLOOKUP($C43,'Ev 4'!$B$7:$G$100,6,FALSE))</f>
      </c>
      <c r="J43" s="92">
        <f>IF(ISNA(VLOOKUP($C43,'Ev 5'!$B$7:$G$100,6,FALSE)),"",VLOOKUP($C43,'Ev 5'!$B$7:$G$100,6,FALSE))</f>
      </c>
      <c r="K43" s="92">
        <f>IF(ISNA(VLOOKUP($C43,'Ev 6'!$B$7:$G$100,6,FALSE)),"",VLOOKUP($C43,'Ev 6'!$B$7:$G$100,6,FALSE))</f>
      </c>
      <c r="L43" s="92">
        <f>IF(ISNA(VLOOKUP($C43,'Ev 7'!$B$7:$G$100,6,FALSE)),"",VLOOKUP($C43,'Ev 7'!$B$7:$G$100,6,FALSE))</f>
      </c>
      <c r="M43" s="92">
        <f>IF(ISNA(VLOOKUP($C43,'Ev 8'!$B$7:$G$100,6,FALSE)),"",VLOOKUP($C43,'Ev 8'!$B$7:$G$100,6,FALSE))</f>
      </c>
      <c r="N43" s="92">
        <f>IF(ISNA(VLOOKUP($C43,'Ev 9'!$B$7:$G$100,6,FALSE)),"",VLOOKUP($C43,'Ev 9'!$B$7:$G$100,6,FALSE))</f>
      </c>
      <c r="O43" s="92">
        <f>IF(ISNA(VLOOKUP($C43,'Ev 10'!$B$7:$G$100,6,FALSE)),"",VLOOKUP($C43,'Ev 10'!$B$7:$G$100,6,FALSE))</f>
      </c>
      <c r="P43" s="94">
        <f t="shared" si="12"/>
        <v>42.8791141187327</v>
      </c>
      <c r="U43" s="3">
        <f t="shared" si="1"/>
        <v>42.8791141187327</v>
      </c>
      <c r="V43" s="3">
        <f t="shared" si="2"/>
      </c>
      <c r="W43" s="3">
        <f t="shared" si="3"/>
      </c>
      <c r="X43" s="3">
        <f t="shared" si="4"/>
      </c>
      <c r="Y43" s="3">
        <f t="shared" si="5"/>
      </c>
      <c r="Z43" s="3">
        <f t="shared" si="6"/>
      </c>
      <c r="AA43" s="3">
        <f t="shared" si="7"/>
      </c>
      <c r="AB43" s="3">
        <f t="shared" si="8"/>
      </c>
      <c r="AC43" s="3">
        <f t="shared" si="9"/>
      </c>
      <c r="AD43" s="3">
        <f t="shared" si="10"/>
      </c>
    </row>
    <row r="44" spans="1:30" ht="12.75">
      <c r="A44" s="22" t="s">
        <v>10</v>
      </c>
      <c r="B44" s="23">
        <f t="shared" si="11"/>
        <v>33</v>
      </c>
      <c r="C44" s="22" t="s">
        <v>96</v>
      </c>
      <c r="D44" s="72" t="s">
        <v>92</v>
      </c>
      <c r="E44" s="76" t="s">
        <v>54</v>
      </c>
      <c r="F44" s="92">
        <f>IF(ISNA(VLOOKUP($C44,'Ev 1'!$B$7:$G$99,6,FALSE)),"",VLOOKUP($C44,'Ev 1'!$B$7:$G$99,6,FALSE))</f>
      </c>
      <c r="G44" s="92">
        <f>IF(ISNA(VLOOKUP($C44,'Ev 2'!$B$7:$G$99,6,FALSE)),"",VLOOKUP($C44,'Ev 2'!$B$7:$G$99,6,FALSE))</f>
        <v>42.813267813267814</v>
      </c>
      <c r="H44" s="92">
        <f>IF(ISNA(VLOOKUP($C44,'Ev 3'!$B$7:$G$97,6,FALSE)),"",VLOOKUP($C44,'Ev 3'!$B$7:$G$97,6,FALSE))</f>
      </c>
      <c r="I44" s="92">
        <f>IF(ISNA(VLOOKUP($C44,'Ev 4'!$B$7:$G$100,6,FALSE)),"",VLOOKUP($C44,'Ev 4'!$B$7:$G$100,6,FALSE))</f>
      </c>
      <c r="J44" s="92">
        <f>IF(ISNA(VLOOKUP($C44,'Ev 5'!$B$7:$G$100,6,FALSE)),"",VLOOKUP($C44,'Ev 5'!$B$7:$G$100,6,FALSE))</f>
      </c>
      <c r="K44" s="92">
        <f>IF(ISNA(VLOOKUP($C44,'Ev 6'!$B$7:$G$100,6,FALSE)),"",VLOOKUP($C44,'Ev 6'!$B$7:$G$100,6,FALSE))</f>
      </c>
      <c r="L44" s="92">
        <f>IF(ISNA(VLOOKUP($C44,'Ev 7'!$B$7:$G$100,6,FALSE)),"",VLOOKUP($C44,'Ev 7'!$B$7:$G$100,6,FALSE))</f>
      </c>
      <c r="M44" s="92">
        <f>IF(ISNA(VLOOKUP($C44,'Ev 8'!$B$7:$G$100,6,FALSE)),"",VLOOKUP($C44,'Ev 8'!$B$7:$G$100,6,FALSE))</f>
      </c>
      <c r="N44" s="92">
        <f>IF(ISNA(VLOOKUP($C44,'Ev 9'!$B$7:$G$100,6,FALSE)),"",VLOOKUP($C44,'Ev 9'!$B$7:$G$100,6,FALSE))</f>
      </c>
      <c r="O44" s="92">
        <f>IF(ISNA(VLOOKUP($C44,'Ev 10'!$B$7:$G$100,6,FALSE)),"",VLOOKUP($C44,'Ev 10'!$B$7:$G$100,6,FALSE))</f>
      </c>
      <c r="P44" s="94">
        <f t="shared" si="12"/>
        <v>42.813267813267814</v>
      </c>
      <c r="U44" s="3">
        <f t="shared" si="1"/>
        <v>42.813267813267814</v>
      </c>
      <c r="V44" s="3">
        <f t="shared" si="2"/>
      </c>
      <c r="W44" s="3">
        <f t="shared" si="3"/>
      </c>
      <c r="X44" s="3">
        <f t="shared" si="4"/>
      </c>
      <c r="Y44" s="3">
        <f t="shared" si="5"/>
      </c>
      <c r="Z44" s="3">
        <f t="shared" si="6"/>
      </c>
      <c r="AA44" s="3">
        <f t="shared" si="7"/>
      </c>
      <c r="AB44" s="3">
        <f t="shared" si="8"/>
      </c>
      <c r="AC44" s="3">
        <f t="shared" si="9"/>
      </c>
      <c r="AD44" s="3">
        <f t="shared" si="10"/>
      </c>
    </row>
    <row r="45" spans="1:30" ht="12.75">
      <c r="A45" s="22" t="s">
        <v>10</v>
      </c>
      <c r="B45" s="23">
        <f t="shared" si="11"/>
        <v>34</v>
      </c>
      <c r="C45" s="22" t="s">
        <v>97</v>
      </c>
      <c r="D45" s="72" t="s">
        <v>53</v>
      </c>
      <c r="E45" s="76" t="s">
        <v>54</v>
      </c>
      <c r="F45" s="92">
        <f>IF(ISNA(VLOOKUP($C45,'Ev 1'!$B$7:$G$99,6,FALSE)),"",VLOOKUP($C45,'Ev 1'!$B$7:$G$99,6,FALSE))</f>
      </c>
      <c r="G45" s="92">
        <f>IF(ISNA(VLOOKUP($C45,'Ev 2'!$B$7:$G$99,6,FALSE)),"",VLOOKUP($C45,'Ev 2'!$B$7:$G$99,6,FALSE))</f>
        <v>42.78698588090853</v>
      </c>
      <c r="H45" s="92">
        <f>IF(ISNA(VLOOKUP($C45,'Ev 3'!$B$7:$G$97,6,FALSE)),"",VLOOKUP($C45,'Ev 3'!$B$7:$G$97,6,FALSE))</f>
      </c>
      <c r="I45" s="92">
        <f>IF(ISNA(VLOOKUP($C45,'Ev 4'!$B$7:$G$100,6,FALSE)),"",VLOOKUP($C45,'Ev 4'!$B$7:$G$100,6,FALSE))</f>
      </c>
      <c r="J45" s="92">
        <f>IF(ISNA(VLOOKUP($C45,'Ev 5'!$B$7:$G$100,6,FALSE)),"",VLOOKUP($C45,'Ev 5'!$B$7:$G$100,6,FALSE))</f>
      </c>
      <c r="K45" s="92">
        <f>IF(ISNA(VLOOKUP($C45,'Ev 6'!$B$7:$G$100,6,FALSE)),"",VLOOKUP($C45,'Ev 6'!$B$7:$G$100,6,FALSE))</f>
      </c>
      <c r="L45" s="92">
        <f>IF(ISNA(VLOOKUP($C45,'Ev 7'!$B$7:$G$100,6,FALSE)),"",VLOOKUP($C45,'Ev 7'!$B$7:$G$100,6,FALSE))</f>
      </c>
      <c r="M45" s="92">
        <f>IF(ISNA(VLOOKUP($C45,'Ev 8'!$B$7:$G$100,6,FALSE)),"",VLOOKUP($C45,'Ev 8'!$B$7:$G$100,6,FALSE))</f>
      </c>
      <c r="N45" s="92">
        <f>IF(ISNA(VLOOKUP($C45,'Ev 9'!$B$7:$G$100,6,FALSE)),"",VLOOKUP($C45,'Ev 9'!$B$7:$G$100,6,FALSE))</f>
      </c>
      <c r="O45" s="92">
        <f>IF(ISNA(VLOOKUP($C45,'Ev 10'!$B$7:$G$100,6,FALSE)),"",VLOOKUP($C45,'Ev 10'!$B$7:$G$100,6,FALSE))</f>
      </c>
      <c r="P45" s="94">
        <f t="shared" si="12"/>
        <v>42.78698588090853</v>
      </c>
      <c r="U45" s="3">
        <f t="shared" si="1"/>
        <v>42.78698588090853</v>
      </c>
      <c r="V45" s="3">
        <f t="shared" si="2"/>
      </c>
      <c r="W45" s="3">
        <f t="shared" si="3"/>
      </c>
      <c r="X45" s="3">
        <f t="shared" si="4"/>
      </c>
      <c r="Y45" s="3">
        <f t="shared" si="5"/>
      </c>
      <c r="Z45" s="3">
        <f t="shared" si="6"/>
      </c>
      <c r="AA45" s="3">
        <f t="shared" si="7"/>
      </c>
      <c r="AB45" s="3">
        <f t="shared" si="8"/>
      </c>
      <c r="AC45" s="3">
        <f t="shared" si="9"/>
      </c>
      <c r="AD45" s="3">
        <f t="shared" si="10"/>
      </c>
    </row>
    <row r="46" spans="1:30" ht="12.75">
      <c r="A46" s="22" t="s">
        <v>10</v>
      </c>
      <c r="B46" s="23">
        <f t="shared" si="11"/>
        <v>35</v>
      </c>
      <c r="C46" s="22" t="s">
        <v>98</v>
      </c>
      <c r="D46" s="72" t="s">
        <v>92</v>
      </c>
      <c r="E46" s="76" t="s">
        <v>54</v>
      </c>
      <c r="F46" s="92">
        <f>IF(ISNA(VLOOKUP($C46,'Ev 1'!$B$7:$G$99,6,FALSE)),"",VLOOKUP($C46,'Ev 1'!$B$7:$G$99,6,FALSE))</f>
      </c>
      <c r="G46" s="92">
        <f>IF(ISNA(VLOOKUP($C46,'Ev 2'!$B$7:$G$99,6,FALSE)),"",VLOOKUP($C46,'Ev 2'!$B$7:$G$99,6,FALSE))</f>
        <v>42.72142200429053</v>
      </c>
      <c r="H46" s="92">
        <f>IF(ISNA(VLOOKUP($C46,'Ev 3'!$B$7:$G$97,6,FALSE)),"",VLOOKUP($C46,'Ev 3'!$B$7:$G$97,6,FALSE))</f>
      </c>
      <c r="I46" s="92">
        <f>IF(ISNA(VLOOKUP($C46,'Ev 4'!$B$7:$G$100,6,FALSE)),"",VLOOKUP($C46,'Ev 4'!$B$7:$G$100,6,FALSE))</f>
      </c>
      <c r="J46" s="92">
        <f>IF(ISNA(VLOOKUP($C46,'Ev 5'!$B$7:$G$100,6,FALSE)),"",VLOOKUP($C46,'Ev 5'!$B$7:$G$100,6,FALSE))</f>
      </c>
      <c r="K46" s="92">
        <f>IF(ISNA(VLOOKUP($C46,'Ev 6'!$B$7:$G$100,6,FALSE)),"",VLOOKUP($C46,'Ev 6'!$B$7:$G$100,6,FALSE))</f>
      </c>
      <c r="L46" s="92">
        <f>IF(ISNA(VLOOKUP($C46,'Ev 7'!$B$7:$G$100,6,FALSE)),"",VLOOKUP($C46,'Ev 7'!$B$7:$G$100,6,FALSE))</f>
      </c>
      <c r="M46" s="92">
        <f>IF(ISNA(VLOOKUP($C46,'Ev 8'!$B$7:$G$100,6,FALSE)),"",VLOOKUP($C46,'Ev 8'!$B$7:$G$100,6,FALSE))</f>
      </c>
      <c r="N46" s="92">
        <f>IF(ISNA(VLOOKUP($C46,'Ev 9'!$B$7:$G$100,6,FALSE)),"",VLOOKUP($C46,'Ev 9'!$B$7:$G$100,6,FALSE))</f>
      </c>
      <c r="O46" s="92">
        <f>IF(ISNA(VLOOKUP($C46,'Ev 10'!$B$7:$G$100,6,FALSE)),"",VLOOKUP($C46,'Ev 10'!$B$7:$G$100,6,FALSE))</f>
      </c>
      <c r="P46" s="94">
        <f t="shared" si="12"/>
        <v>42.72142200429053</v>
      </c>
      <c r="U46" s="3">
        <f t="shared" si="1"/>
        <v>42.72142200429053</v>
      </c>
      <c r="V46" s="3">
        <f t="shared" si="2"/>
      </c>
      <c r="W46" s="3">
        <f t="shared" si="3"/>
      </c>
      <c r="X46" s="3">
        <f t="shared" si="4"/>
      </c>
      <c r="Y46" s="3">
        <f t="shared" si="5"/>
      </c>
      <c r="Z46" s="3">
        <f t="shared" si="6"/>
      </c>
      <c r="AA46" s="3">
        <f t="shared" si="7"/>
      </c>
      <c r="AB46" s="3">
        <f t="shared" si="8"/>
      </c>
      <c r="AC46" s="3">
        <f t="shared" si="9"/>
      </c>
      <c r="AD46" s="3">
        <f t="shared" si="10"/>
      </c>
    </row>
    <row r="47" spans="1:30" ht="12.75">
      <c r="A47" s="18" t="s">
        <v>44</v>
      </c>
      <c r="B47" s="21">
        <v>0</v>
      </c>
      <c r="C47" s="57" t="s">
        <v>45</v>
      </c>
      <c r="D47" s="74"/>
      <c r="E47" s="77"/>
      <c r="F47" s="91">
        <f>IF(ISNA(VLOOKUP($C47,'Ev 1'!$B$7:$G$99,6,FALSE)),"",VLOOKUP($C47,'Ev 1'!$B$7:$G$99,6,FALSE))</f>
      </c>
      <c r="G47" s="91">
        <f>IF(ISNA(VLOOKUP($C47,'Ev 2'!$B$7:$G$99,6,FALSE)),"",VLOOKUP($C47,'Ev 2'!$B$7:$G$99,6,FALSE))</f>
      </c>
      <c r="H47" s="91">
        <f>IF(ISNA(VLOOKUP($C47,'Ev 3'!$B$7:$G$97,6,FALSE)),"",VLOOKUP($C47,'Ev 3'!$B$7:$G$97,6,FALSE))</f>
      </c>
      <c r="I47" s="91">
        <f>IF(ISNA(VLOOKUP($C47,'Ev 4'!$B$7:$G$100,6,FALSE)),"",VLOOKUP($C47,'Ev 4'!$B$7:$G$100,6,FALSE))</f>
      </c>
      <c r="J47" s="91">
        <f>IF(ISNA(VLOOKUP($C47,'Ev 5'!$B$7:$G$100,6,FALSE)),"",VLOOKUP($C47,'Ev 5'!$B$7:$G$100,6,FALSE))</f>
      </c>
      <c r="K47" s="91">
        <f>IF(ISNA(VLOOKUP($C47,'Ev 6'!$B$7:$G$100,6,FALSE)),"",VLOOKUP($C47,'Ev 6'!$B$7:$G$100,6,FALSE))</f>
      </c>
      <c r="L47" s="91">
        <f>IF(ISNA(VLOOKUP($C47,'Ev 7'!$B$7:$G$100,6,FALSE)),"",VLOOKUP($C47,'Ev 7'!$B$7:$G$100,6,FALSE))</f>
      </c>
      <c r="M47" s="91">
        <f>IF(ISNA(VLOOKUP($C47,'Ev 8'!$B$7:$G$100,6,FALSE)),"",VLOOKUP($C47,'Ev 8'!$B$7:$G$100,6,FALSE))</f>
      </c>
      <c r="N47" s="91">
        <f>IF(ISNA(VLOOKUP($C47,'Ev 9'!$B$7:$G$100,6,FALSE)),"",VLOOKUP($C47,'Ev 9'!$B$7:$G$100,6,FALSE))</f>
      </c>
      <c r="O47" s="91">
        <f>IF(ISNA(VLOOKUP($C47,'Ev 10'!$B$7:$G$100,6,FALSE)),"",VLOOKUP($C47,'Ev 10'!$B$7:$G$100,6,FALSE))</f>
      </c>
      <c r="P47" s="93">
        <f t="shared" si="12"/>
        <v>0</v>
      </c>
      <c r="U47" s="3">
        <f aca="true" t="shared" si="13" ref="U47:U67">IF(ISERR(LARGE($F47:$O47,1)),"",(LARGE($F47:$O47,1)))</f>
      </c>
      <c r="V47" s="3">
        <f aca="true" t="shared" si="14" ref="V47:V67">IF(ISERR(LARGE($F47:$O47,2)),"",(LARGE($F47:$O47,2)))</f>
      </c>
      <c r="W47" s="3">
        <f aca="true" t="shared" si="15" ref="W47:W67">IF(ISERR(LARGE($F47:$O47,3)),"",(LARGE($F47:$O47,3)))</f>
      </c>
      <c r="X47" s="3">
        <f aca="true" t="shared" si="16" ref="X47:X67">IF(ISERR(LARGE($F47:$O47,4)),"",(LARGE($F47:$O47,4)))</f>
      </c>
      <c r="Y47" s="3">
        <f aca="true" t="shared" si="17" ref="Y47:Y67">IF(ISERR(LARGE($F47:$O47,5)),"",(LARGE($F47:$O47,5)))</f>
      </c>
      <c r="Z47" s="3">
        <f aca="true" t="shared" si="18" ref="Z47:Z67">IF(ISERR(LARGE($F47:$O47,6)),"",(LARGE($F47:$O47,6)))</f>
      </c>
      <c r="AA47" s="3">
        <f aca="true" t="shared" si="19" ref="AA47:AA67">IF(ISERR(LARGE($F47:$O47,7)),"",(LARGE($F47:$O47,7)))</f>
      </c>
      <c r="AB47" s="3">
        <f aca="true" t="shared" si="20" ref="AB47:AB67">IF(ISERR(LARGE($F47:$O47,8)),"",(LARGE($F47:$O47,8)))</f>
      </c>
      <c r="AC47" s="3">
        <f aca="true" t="shared" si="21" ref="AC47:AC67">IF(ISERR(LARGE($F47:$O47,9)),"",(LARGE($F47:$O47,9)))</f>
      </c>
      <c r="AD47" s="3">
        <f aca="true" t="shared" si="22" ref="AD47:AD67">IF(ISERR(LARGE($F47:$O47,10)),"",(LARGE($F47:$O47,10)))</f>
      </c>
    </row>
    <row r="48" spans="1:30" ht="12.75">
      <c r="A48" s="22" t="s">
        <v>11</v>
      </c>
      <c r="B48" s="23">
        <f aca="true" t="shared" si="23" ref="B48:B67">B47+1</f>
        <v>1</v>
      </c>
      <c r="C48" s="31" t="s">
        <v>57</v>
      </c>
      <c r="D48" s="72" t="s">
        <v>58</v>
      </c>
      <c r="E48" s="76" t="s">
        <v>54</v>
      </c>
      <c r="F48" s="92">
        <f>IF(ISNA(VLOOKUP($C48,'Ev 1'!$B$7:$G$99,6,FALSE)),"",VLOOKUP($C48,'Ev 1'!$B$7:$G$99,6,FALSE))</f>
        <v>95.25974025974027</v>
      </c>
      <c r="G48" s="92">
        <f>IF(ISNA(VLOOKUP($C48,'Ev 2'!$B$7:$G$99,6,FALSE)),"",VLOOKUP($C48,'Ev 2'!$B$7:$G$99,6,FALSE))</f>
      </c>
      <c r="H48" s="92">
        <f>IF(ISNA(VLOOKUP($C48,'Ev 3'!$B$7:$G$97,6,FALSE)),"",VLOOKUP($C48,'Ev 3'!$B$7:$G$97,6,FALSE))</f>
        <v>100</v>
      </c>
      <c r="I48" s="92">
        <f>IF(ISNA(VLOOKUP($C48,'Ev 4'!$B$7:$G$100,6,FALSE)),"",VLOOKUP($C48,'Ev 4'!$B$7:$G$100,6,FALSE))</f>
        <v>100</v>
      </c>
      <c r="J48" s="92">
        <f>IF(ISNA(VLOOKUP($C48,'Ev 5'!$B$7:$G$100,6,FALSE)),"",VLOOKUP($C48,'Ev 5'!$B$7:$G$100,6,FALSE))</f>
      </c>
      <c r="K48" s="92">
        <f>IF(ISNA(VLOOKUP($C48,'Ev 6'!$B$7:$G$100,6,FALSE)),"",VLOOKUP($C48,'Ev 6'!$B$7:$G$100,6,FALSE))</f>
        <v>100</v>
      </c>
      <c r="L48" s="92">
        <f>IF(ISNA(VLOOKUP($C48,'Ev 7'!$B$7:$G$100,6,FALSE)),"",VLOOKUP($C48,'Ev 7'!$B$7:$G$100,6,FALSE))</f>
        <v>80</v>
      </c>
      <c r="M48" s="92">
        <f>IF(ISNA(VLOOKUP($C48,'Ev 8'!$B$7:$G$100,6,FALSE)),"",VLOOKUP($C48,'Ev 8'!$B$7:$G$100,6,FALSE))</f>
        <v>75.78947368421053</v>
      </c>
      <c r="N48" s="92">
        <f>IF(ISNA(VLOOKUP($C48,'Ev 9'!$B$7:$G$100,6,FALSE)),"",VLOOKUP($C48,'Ev 9'!$B$7:$G$100,6,FALSE))</f>
        <v>99.61685823754792</v>
      </c>
      <c r="O48" s="92">
        <f>IF(ISNA(VLOOKUP($C48,'Ev 10'!$B$7:$G$100,6,FALSE)),"",VLOOKUP($C48,'Ev 10'!$B$7:$G$100,6,FALSE))</f>
        <v>81.90184049079755</v>
      </c>
      <c r="P48" s="94">
        <f t="shared" si="12"/>
        <v>494.8765984972882</v>
      </c>
      <c r="U48" s="3">
        <f t="shared" si="13"/>
        <v>100</v>
      </c>
      <c r="V48" s="3">
        <f t="shared" si="14"/>
        <v>100</v>
      </c>
      <c r="W48" s="3">
        <f t="shared" si="15"/>
        <v>100</v>
      </c>
      <c r="X48" s="3">
        <f t="shared" si="16"/>
        <v>99.61685823754792</v>
      </c>
      <c r="Y48" s="3">
        <f t="shared" si="17"/>
        <v>95.25974025974027</v>
      </c>
      <c r="Z48" s="3">
        <f t="shared" si="18"/>
        <v>81.90184049079755</v>
      </c>
      <c r="AA48" s="3">
        <f t="shared" si="19"/>
        <v>80</v>
      </c>
      <c r="AB48" s="3">
        <f t="shared" si="20"/>
        <v>75.78947368421053</v>
      </c>
      <c r="AC48" s="3">
        <f t="shared" si="21"/>
      </c>
      <c r="AD48" s="3">
        <f t="shared" si="22"/>
      </c>
    </row>
    <row r="49" spans="1:30" ht="12.75">
      <c r="A49" s="22" t="s">
        <v>11</v>
      </c>
      <c r="B49" s="23">
        <f t="shared" si="23"/>
        <v>2</v>
      </c>
      <c r="C49" s="31" t="s">
        <v>73</v>
      </c>
      <c r="D49" s="72" t="s">
        <v>56</v>
      </c>
      <c r="E49" s="76" t="s">
        <v>54</v>
      </c>
      <c r="F49" s="92">
        <f>IF(ISNA(VLOOKUP($C49,'Ev 1'!$B$7:$G$99,6,FALSE)),"",VLOOKUP($C49,'Ev 1'!$B$7:$G$99,6,FALSE))</f>
        <v>76.96747114375655</v>
      </c>
      <c r="G49" s="92">
        <f>IF(ISNA(VLOOKUP($C49,'Ev 2'!$B$7:$G$99,6,FALSE)),"",VLOOKUP($C49,'Ev 2'!$B$7:$G$99,6,FALSE))</f>
        <v>100</v>
      </c>
      <c r="H49" s="92">
        <f>IF(ISNA(VLOOKUP($C49,'Ev 3'!$B$7:$G$97,6,FALSE)),"",VLOOKUP($C49,'Ev 3'!$B$7:$G$97,6,FALSE))</f>
        <v>88.40466926070039</v>
      </c>
      <c r="I49" s="92">
        <f>IF(ISNA(VLOOKUP($C49,'Ev 4'!$B$7:$G$100,6,FALSE)),"",VLOOKUP($C49,'Ev 4'!$B$7:$G$100,6,FALSE))</f>
        <v>72.77486910994764</v>
      </c>
      <c r="J49" s="92">
        <f>IF(ISNA(VLOOKUP($C49,'Ev 5'!$B$7:$G$100,6,FALSE)),"",VLOOKUP($C49,'Ev 5'!$B$7:$G$100,6,FALSE))</f>
        <v>74.26424546023794</v>
      </c>
      <c r="K49" s="92">
        <f>IF(ISNA(VLOOKUP($C49,'Ev 6'!$B$7:$G$100,6,FALSE)),"",VLOOKUP($C49,'Ev 6'!$B$7:$G$100,6,FALSE))</f>
        <v>83.68200836820084</v>
      </c>
      <c r="L49" s="92">
        <f>IF(ISNA(VLOOKUP($C49,'Ev 7'!$B$7:$G$100,6,FALSE)),"",VLOOKUP($C49,'Ev 7'!$B$7:$G$100,6,FALSE))</f>
        <v>85.27724665391969</v>
      </c>
      <c r="M49" s="92">
        <f>IF(ISNA(VLOOKUP($C49,'Ev 8'!$B$7:$G$100,6,FALSE)),"",VLOOKUP($C49,'Ev 8'!$B$7:$G$100,6,FALSE))</f>
        <v>76.0117302052786</v>
      </c>
      <c r="N49" s="92">
        <f>IF(ISNA(VLOOKUP($C49,'Ev 9'!$B$7:$G$100,6,FALSE)),"",VLOOKUP($C49,'Ev 9'!$B$7:$G$100,6,FALSE))</f>
        <v>100</v>
      </c>
      <c r="O49" s="92">
        <f>IF(ISNA(VLOOKUP($C49,'Ev 10'!$B$7:$G$100,6,FALSE)),"",VLOOKUP($C49,'Ev 10'!$B$7:$G$100,6,FALSE))</f>
        <v>89.19821826280624</v>
      </c>
      <c r="P49" s="94">
        <f t="shared" si="12"/>
        <v>462.8801341774263</v>
      </c>
      <c r="U49" s="3">
        <f t="shared" si="13"/>
        <v>100</v>
      </c>
      <c r="V49" s="3">
        <f t="shared" si="14"/>
        <v>100</v>
      </c>
      <c r="W49" s="3">
        <f t="shared" si="15"/>
        <v>89.19821826280624</v>
      </c>
      <c r="X49" s="3">
        <f t="shared" si="16"/>
        <v>88.40466926070039</v>
      </c>
      <c r="Y49" s="3">
        <f t="shared" si="17"/>
        <v>85.27724665391969</v>
      </c>
      <c r="Z49" s="3">
        <f t="shared" si="18"/>
        <v>83.68200836820084</v>
      </c>
      <c r="AA49" s="3">
        <f t="shared" si="19"/>
        <v>76.96747114375655</v>
      </c>
      <c r="AB49" s="3">
        <f t="shared" si="20"/>
        <v>76.0117302052786</v>
      </c>
      <c r="AC49" s="3">
        <f t="shared" si="21"/>
        <v>74.26424546023794</v>
      </c>
      <c r="AD49" s="3">
        <f t="shared" si="22"/>
        <v>72.77486910994764</v>
      </c>
    </row>
    <row r="50" spans="1:30" ht="12.75">
      <c r="A50" s="22" t="s">
        <v>11</v>
      </c>
      <c r="B50" s="23">
        <f t="shared" si="23"/>
        <v>3</v>
      </c>
      <c r="C50" s="31" t="s">
        <v>59</v>
      </c>
      <c r="D50" s="72" t="s">
        <v>56</v>
      </c>
      <c r="E50" s="76" t="s">
        <v>54</v>
      </c>
      <c r="F50" s="92">
        <f>IF(ISNA(VLOOKUP($C50,'Ev 1'!$B$7:$G$99,6,FALSE)),"",VLOOKUP($C50,'Ev 1'!$B$7:$G$99,6,FALSE))</f>
        <v>91.06145251396649</v>
      </c>
      <c r="G50" s="92">
        <f>IF(ISNA(VLOOKUP($C50,'Ev 2'!$B$7:$G$99,6,FALSE)),"",VLOOKUP($C50,'Ev 2'!$B$7:$G$99,6,FALSE))</f>
      </c>
      <c r="H50" s="92">
        <f>IF(ISNA(VLOOKUP($C50,'Ev 3'!$B$7:$G$97,6,FALSE)),"",VLOOKUP($C50,'Ev 3'!$B$7:$G$97,6,FALSE))</f>
        <v>91.3917940466613</v>
      </c>
      <c r="I50" s="92">
        <f>IF(ISNA(VLOOKUP($C50,'Ev 4'!$B$7:$G$100,6,FALSE)),"",VLOOKUP($C50,'Ev 4'!$B$7:$G$100,6,FALSE))</f>
        <v>96.40605296343003</v>
      </c>
      <c r="J50" s="92">
        <f>IF(ISNA(VLOOKUP($C50,'Ev 5'!$B$7:$G$100,6,FALSE)),"",VLOOKUP($C50,'Ev 5'!$B$7:$G$100,6,FALSE))</f>
      </c>
      <c r="K50" s="92">
        <f>IF(ISNA(VLOOKUP($C50,'Ev 6'!$B$7:$G$100,6,FALSE)),"",VLOOKUP($C50,'Ev 6'!$B$7:$G$100,6,FALSE))</f>
        <v>74.40476190476191</v>
      </c>
      <c r="L50" s="92">
        <f>IF(ISNA(VLOOKUP($C50,'Ev 7'!$B$7:$G$100,6,FALSE)),"",VLOOKUP($C50,'Ev 7'!$B$7:$G$100,6,FALSE))</f>
        <v>76.23931623931624</v>
      </c>
      <c r="M50" s="92">
        <f>IF(ISNA(VLOOKUP($C50,'Ev 8'!$B$7:$G$100,6,FALSE)),"",VLOOKUP($C50,'Ev 8'!$B$7:$G$100,6,FALSE))</f>
        <v>72.28109313998885</v>
      </c>
      <c r="N50" s="92">
        <f>IF(ISNA(VLOOKUP($C50,'Ev 9'!$B$7:$G$100,6,FALSE)),"",VLOOKUP($C50,'Ev 9'!$B$7:$G$100,6,FALSE))</f>
        <v>88.23529411764707</v>
      </c>
      <c r="O50" s="92">
        <f>IF(ISNA(VLOOKUP($C50,'Ev 10'!$B$7:$G$100,6,FALSE)),"",VLOOKUP($C50,'Ev 10'!$B$7:$G$100,6,FALSE))</f>
        <v>54.12162162162163</v>
      </c>
      <c r="P50" s="94">
        <f t="shared" si="12"/>
        <v>443.33390988102116</v>
      </c>
      <c r="U50" s="3">
        <f t="shared" si="13"/>
        <v>96.40605296343003</v>
      </c>
      <c r="V50" s="3">
        <f t="shared" si="14"/>
        <v>91.3917940466613</v>
      </c>
      <c r="W50" s="3">
        <f t="shared" si="15"/>
        <v>91.06145251396649</v>
      </c>
      <c r="X50" s="3">
        <f t="shared" si="16"/>
        <v>88.23529411764707</v>
      </c>
      <c r="Y50" s="3">
        <f t="shared" si="17"/>
        <v>76.23931623931624</v>
      </c>
      <c r="Z50" s="3">
        <f t="shared" si="18"/>
        <v>74.40476190476191</v>
      </c>
      <c r="AA50" s="3">
        <f t="shared" si="19"/>
        <v>72.28109313998885</v>
      </c>
      <c r="AB50" s="3">
        <f t="shared" si="20"/>
        <v>54.12162162162163</v>
      </c>
      <c r="AC50" s="3">
        <f t="shared" si="21"/>
      </c>
      <c r="AD50" s="3">
        <f t="shared" si="22"/>
      </c>
    </row>
    <row r="51" spans="1:30" ht="12.75">
      <c r="A51" s="22" t="s">
        <v>11</v>
      </c>
      <c r="B51" s="23">
        <f t="shared" si="23"/>
        <v>4</v>
      </c>
      <c r="C51" s="31" t="s">
        <v>75</v>
      </c>
      <c r="D51" s="72" t="s">
        <v>66</v>
      </c>
      <c r="E51" s="76" t="s">
        <v>54</v>
      </c>
      <c r="F51" s="92">
        <f>IF(ISNA(VLOOKUP($C51,'Ev 1'!$B$7:$G$99,6,FALSE)),"",VLOOKUP($C51,'Ev 1'!$B$7:$G$99,6,FALSE))</f>
        <v>76.36647579385738</v>
      </c>
      <c r="G51" s="92">
        <f>IF(ISNA(VLOOKUP($C51,'Ev 2'!$B$7:$G$99,6,FALSE)),"",VLOOKUP($C51,'Ev 2'!$B$7:$G$99,6,FALSE))</f>
      </c>
      <c r="H51" s="92">
        <f>IF(ISNA(VLOOKUP($C51,'Ev 3'!$B$7:$G$97,6,FALSE)),"",VLOOKUP($C51,'Ev 3'!$B$7:$G$97,6,FALSE))</f>
        <v>80.16937191249116</v>
      </c>
      <c r="I51" s="92">
        <f>IF(ISNA(VLOOKUP($C51,'Ev 4'!$B$7:$G$100,6,FALSE)),"",VLOOKUP($C51,'Ev 4'!$B$7:$G$100,6,FALSE))</f>
      </c>
      <c r="J51" s="92">
        <f>IF(ISNA(VLOOKUP($C51,'Ev 5'!$B$7:$G$100,6,FALSE)),"",VLOOKUP($C51,'Ev 5'!$B$7:$G$100,6,FALSE))</f>
        <v>55.524344569288374</v>
      </c>
      <c r="K51" s="92">
        <f>IF(ISNA(VLOOKUP($C51,'Ev 6'!$B$7:$G$100,6,FALSE)),"",VLOOKUP($C51,'Ev 6'!$B$7:$G$100,6,FALSE))</f>
        <v>70.37297677691767</v>
      </c>
      <c r="L51" s="92">
        <f>IF(ISNA(VLOOKUP($C51,'Ev 7'!$B$7:$G$100,6,FALSE)),"",VLOOKUP($C51,'Ev 7'!$B$7:$G$100,6,FALSE))</f>
        <v>73.96351575456053</v>
      </c>
      <c r="M51" s="92">
        <f>IF(ISNA(VLOOKUP($C51,'Ev 8'!$B$7:$G$100,6,FALSE)),"",VLOOKUP($C51,'Ev 8'!$B$7:$G$100,6,FALSE))</f>
        <v>63.71681415929204</v>
      </c>
      <c r="N51" s="92">
        <f>IF(ISNA(VLOOKUP($C51,'Ev 9'!$B$7:$G$100,6,FALSE)),"",VLOOKUP($C51,'Ev 9'!$B$7:$G$100,6,FALSE))</f>
        <v>75.80174927113703</v>
      </c>
      <c r="O51" s="92">
        <f>IF(ISNA(VLOOKUP($C51,'Ev 10'!$B$7:$G$100,6,FALSE)),"",VLOOKUP($C51,'Ev 10'!$B$7:$G$100,6,FALSE))</f>
      </c>
      <c r="P51" s="94">
        <f t="shared" si="12"/>
        <v>376.67408950896373</v>
      </c>
      <c r="U51" s="3">
        <f t="shared" si="13"/>
        <v>80.16937191249116</v>
      </c>
      <c r="V51" s="3">
        <f t="shared" si="14"/>
        <v>76.36647579385738</v>
      </c>
      <c r="W51" s="3">
        <f t="shared" si="15"/>
        <v>75.80174927113703</v>
      </c>
      <c r="X51" s="3">
        <f t="shared" si="16"/>
        <v>73.96351575456053</v>
      </c>
      <c r="Y51" s="3">
        <f t="shared" si="17"/>
        <v>70.37297677691767</v>
      </c>
      <c r="Z51" s="3">
        <f t="shared" si="18"/>
        <v>63.71681415929204</v>
      </c>
      <c r="AA51" s="3">
        <f t="shared" si="19"/>
        <v>55.524344569288374</v>
      </c>
      <c r="AB51" s="3">
        <f t="shared" si="20"/>
      </c>
      <c r="AC51" s="3">
        <f t="shared" si="21"/>
      </c>
      <c r="AD51" s="3">
        <f t="shared" si="22"/>
      </c>
    </row>
    <row r="52" spans="1:30" ht="12.75">
      <c r="A52" s="22" t="s">
        <v>11</v>
      </c>
      <c r="B52" s="23">
        <f t="shared" si="23"/>
        <v>5</v>
      </c>
      <c r="C52" s="31" t="s">
        <v>108</v>
      </c>
      <c r="D52" s="72" t="s">
        <v>56</v>
      </c>
      <c r="E52" s="76" t="s">
        <v>54</v>
      </c>
      <c r="F52" s="92">
        <f>IF(ISNA(VLOOKUP($C52,'Ev 1'!$B$7:$G$99,6,FALSE)),"",VLOOKUP($C52,'Ev 1'!$B$7:$G$99,6,FALSE))</f>
      </c>
      <c r="G52" s="92">
        <f>IF(ISNA(VLOOKUP($C52,'Ev 2'!$B$7:$G$99,6,FALSE)),"",VLOOKUP($C52,'Ev 2'!$B$7:$G$99,6,FALSE))</f>
      </c>
      <c r="H52" s="92">
        <f>IF(ISNA(VLOOKUP($C52,'Ev 3'!$B$7:$G$97,6,FALSE)),"",VLOOKUP($C52,'Ev 3'!$B$7:$G$97,6,FALSE))</f>
        <v>81.66786484543493</v>
      </c>
      <c r="I52" s="92">
        <f>IF(ISNA(VLOOKUP($C52,'Ev 4'!$B$7:$G$100,6,FALSE)),"",VLOOKUP($C52,'Ev 4'!$B$7:$G$100,6,FALSE))</f>
        <v>58.85296381832179</v>
      </c>
      <c r="J52" s="92">
        <f>IF(ISNA(VLOOKUP($C52,'Ev 5'!$B$7:$G$100,6,FALSE)),"",VLOOKUP($C52,'Ev 5'!$B$7:$G$100,6,FALSE))</f>
        <v>73.43653250773993</v>
      </c>
      <c r="K52" s="92">
        <f>IF(ISNA(VLOOKUP($C52,'Ev 6'!$B$7:$G$100,6,FALSE)),"",VLOOKUP($C52,'Ev 6'!$B$7:$G$100,6,FALSE))</f>
        <v>60.56935190793459</v>
      </c>
      <c r="L52" s="92">
        <f>IF(ISNA(VLOOKUP($C52,'Ev 7'!$B$7:$G$100,6,FALSE)),"",VLOOKUP($C52,'Ev 7'!$B$7:$G$100,6,FALSE))</f>
        <v>81.98529411764706</v>
      </c>
      <c r="M52" s="92">
        <f>IF(ISNA(VLOOKUP($C52,'Ev 8'!$B$7:$G$100,6,FALSE)),"",VLOOKUP($C52,'Ev 8'!$B$7:$G$100,6,FALSE))</f>
      </c>
      <c r="N52" s="92">
        <f>IF(ISNA(VLOOKUP($C52,'Ev 9'!$B$7:$G$100,6,FALSE)),"",VLOOKUP($C52,'Ev 9'!$B$7:$G$100,6,FALSE))</f>
      </c>
      <c r="O52" s="92">
        <f>IF(ISNA(VLOOKUP($C52,'Ev 10'!$B$7:$G$100,6,FALSE)),"",VLOOKUP($C52,'Ev 10'!$B$7:$G$100,6,FALSE))</f>
      </c>
      <c r="P52" s="94">
        <f t="shared" si="12"/>
        <v>356.5120071970782</v>
      </c>
      <c r="U52" s="3">
        <f t="shared" si="13"/>
        <v>81.98529411764706</v>
      </c>
      <c r="V52" s="3">
        <f t="shared" si="14"/>
        <v>81.66786484543493</v>
      </c>
      <c r="W52" s="3">
        <f t="shared" si="15"/>
        <v>73.43653250773993</v>
      </c>
      <c r="X52" s="3">
        <f t="shared" si="16"/>
        <v>60.56935190793459</v>
      </c>
      <c r="Y52" s="3">
        <f t="shared" si="17"/>
        <v>58.85296381832179</v>
      </c>
      <c r="Z52" s="3">
        <f t="shared" si="18"/>
      </c>
      <c r="AA52" s="3">
        <f t="shared" si="19"/>
      </c>
      <c r="AB52" s="3">
        <f t="shared" si="20"/>
      </c>
      <c r="AC52" s="3">
        <f t="shared" si="21"/>
      </c>
      <c r="AD52" s="3">
        <f t="shared" si="22"/>
      </c>
    </row>
    <row r="53" spans="1:30" ht="12.75">
      <c r="A53" s="22" t="s">
        <v>11</v>
      </c>
      <c r="B53" s="23">
        <f t="shared" si="23"/>
        <v>6</v>
      </c>
      <c r="C53" s="31" t="s">
        <v>76</v>
      </c>
      <c r="D53" s="72" t="s">
        <v>66</v>
      </c>
      <c r="E53" s="76" t="s">
        <v>54</v>
      </c>
      <c r="F53" s="92">
        <f>IF(ISNA(VLOOKUP($C53,'Ev 1'!$B$7:$G$99,6,FALSE)),"",VLOOKUP($C53,'Ev 1'!$B$7:$G$99,6,FALSE))</f>
        <v>73.35</v>
      </c>
      <c r="G53" s="92">
        <f>IF(ISNA(VLOOKUP($C53,'Ev 2'!$B$7:$G$99,6,FALSE)),"",VLOOKUP($C53,'Ev 2'!$B$7:$G$99,6,FALSE))</f>
        <v>66.06635071090048</v>
      </c>
      <c r="H53" s="92">
        <f>IF(ISNA(VLOOKUP($C53,'Ev 3'!$B$7:$G$97,6,FALSE)),"",VLOOKUP($C53,'Ev 3'!$B$7:$G$97,6,FALSE))</f>
        <v>51.309846431797645</v>
      </c>
      <c r="I53" s="92">
        <f>IF(ISNA(VLOOKUP($C53,'Ev 4'!$B$7:$G$100,6,FALSE)),"",VLOOKUP($C53,'Ev 4'!$B$7:$G$100,6,FALSE))</f>
      </c>
      <c r="J53" s="92">
        <f>IF(ISNA(VLOOKUP($C53,'Ev 5'!$B$7:$G$100,6,FALSE)),"",VLOOKUP($C53,'Ev 5'!$B$7:$G$100,6,FALSE))</f>
      </c>
      <c r="K53" s="92">
        <f>IF(ISNA(VLOOKUP($C53,'Ev 6'!$B$7:$G$100,6,FALSE)),"",VLOOKUP($C53,'Ev 6'!$B$7:$G$100,6,FALSE))</f>
        <v>56.75368898978434</v>
      </c>
      <c r="L53" s="92">
        <f>IF(ISNA(VLOOKUP($C53,'Ev 7'!$B$7:$G$100,6,FALSE)),"",VLOOKUP($C53,'Ev 7'!$B$7:$G$100,6,FALSE))</f>
        <v>33.622314361100635</v>
      </c>
      <c r="M53" s="92">
        <f>IF(ISNA(VLOOKUP($C53,'Ev 8'!$B$7:$G$100,6,FALSE)),"",VLOOKUP($C53,'Ev 8'!$B$7:$G$100,6,FALSE))</f>
      </c>
      <c r="N53" s="92">
        <f>IF(ISNA(VLOOKUP($C53,'Ev 9'!$B$7:$G$100,6,FALSE)),"",VLOOKUP($C53,'Ev 9'!$B$7:$G$100,6,FALSE))</f>
      </c>
      <c r="O53" s="92">
        <f>IF(ISNA(VLOOKUP($C53,'Ev 10'!$B$7:$G$100,6,FALSE)),"",VLOOKUP($C53,'Ev 10'!$B$7:$G$100,6,FALSE))</f>
        <v>54.564032697547695</v>
      </c>
      <c r="P53" s="94">
        <f t="shared" si="12"/>
        <v>302.0439188300302</v>
      </c>
      <c r="U53" s="3">
        <f t="shared" si="13"/>
        <v>73.35</v>
      </c>
      <c r="V53" s="3">
        <f t="shared" si="14"/>
        <v>66.06635071090048</v>
      </c>
      <c r="W53" s="3">
        <f t="shared" si="15"/>
        <v>56.75368898978434</v>
      </c>
      <c r="X53" s="3">
        <f t="shared" si="16"/>
        <v>54.564032697547695</v>
      </c>
      <c r="Y53" s="3">
        <f t="shared" si="17"/>
        <v>51.309846431797645</v>
      </c>
      <c r="Z53" s="3">
        <f t="shared" si="18"/>
        <v>33.622314361100635</v>
      </c>
      <c r="AA53" s="3">
        <f t="shared" si="19"/>
      </c>
      <c r="AB53" s="3">
        <f t="shared" si="20"/>
      </c>
      <c r="AC53" s="3">
        <f t="shared" si="21"/>
      </c>
      <c r="AD53" s="3">
        <f t="shared" si="22"/>
      </c>
    </row>
    <row r="54" spans="1:30" ht="12.75">
      <c r="A54" s="22" t="s">
        <v>11</v>
      </c>
      <c r="B54" s="23">
        <f t="shared" si="23"/>
        <v>7</v>
      </c>
      <c r="C54" s="31" t="s">
        <v>55</v>
      </c>
      <c r="D54" s="72" t="s">
        <v>56</v>
      </c>
      <c r="E54" s="76" t="s">
        <v>54</v>
      </c>
      <c r="F54" s="92">
        <f>IF(ISNA(VLOOKUP($C54,'Ev 1'!$B$7:$G$99,6,FALSE)),"",VLOOKUP($C54,'Ev 1'!$B$7:$G$99,6,FALSE))</f>
        <v>95.5078125</v>
      </c>
      <c r="G54" s="92">
        <f>IF(ISNA(VLOOKUP($C54,'Ev 2'!$B$7:$G$99,6,FALSE)),"",VLOOKUP($C54,'Ev 2'!$B$7:$G$99,6,FALSE))</f>
      </c>
      <c r="H54" s="92">
        <f>IF(ISNA(VLOOKUP($C54,'Ev 3'!$B$7:$G$97,6,FALSE)),"",VLOOKUP($C54,'Ev 3'!$B$7:$G$97,6,FALSE))</f>
      </c>
      <c r="I54" s="92">
        <f>IF(ISNA(VLOOKUP($C54,'Ev 4'!$B$7:$G$100,6,FALSE)),"",VLOOKUP($C54,'Ev 4'!$B$7:$G$100,6,FALSE))</f>
      </c>
      <c r="J54" s="92">
        <f>IF(ISNA(VLOOKUP($C54,'Ev 5'!$B$7:$G$100,6,FALSE)),"",VLOOKUP($C54,'Ev 5'!$B$7:$G$100,6,FALSE))</f>
      </c>
      <c r="K54" s="92">
        <f>IF(ISNA(VLOOKUP($C54,'Ev 6'!$B$7:$G$100,6,FALSE)),"",VLOOKUP($C54,'Ev 6'!$B$7:$G$100,6,FALSE))</f>
      </c>
      <c r="L54" s="92">
        <f>IF(ISNA(VLOOKUP($C54,'Ev 7'!$B$7:$G$100,6,FALSE)),"",VLOOKUP($C54,'Ev 7'!$B$7:$G$100,6,FALSE))</f>
        <v>59.70548862115127</v>
      </c>
      <c r="M54" s="92">
        <f>IF(ISNA(VLOOKUP($C54,'Ev 8'!$B$7:$G$100,6,FALSE)),"",VLOOKUP($C54,'Ev 8'!$B$7:$G$100,6,FALSE))</f>
      </c>
      <c r="N54" s="92">
        <f>IF(ISNA(VLOOKUP($C54,'Ev 9'!$B$7:$G$100,6,FALSE)),"",VLOOKUP($C54,'Ev 9'!$B$7:$G$100,6,FALSE))</f>
      </c>
      <c r="O54" s="92">
        <f>IF(ISNA(VLOOKUP($C54,'Ev 10'!$B$7:$G$100,6,FALSE)),"",VLOOKUP($C54,'Ev 10'!$B$7:$G$100,6,FALSE))</f>
      </c>
      <c r="P54" s="94">
        <f t="shared" si="12"/>
        <v>155.21330112115126</v>
      </c>
      <c r="U54" s="3">
        <f t="shared" si="13"/>
        <v>95.5078125</v>
      </c>
      <c r="V54" s="3">
        <f t="shared" si="14"/>
        <v>59.70548862115127</v>
      </c>
      <c r="W54" s="3">
        <f t="shared" si="15"/>
      </c>
      <c r="X54" s="3">
        <f t="shared" si="16"/>
      </c>
      <c r="Y54" s="3">
        <f t="shared" si="17"/>
      </c>
      <c r="Z54" s="3">
        <f t="shared" si="18"/>
      </c>
      <c r="AA54" s="3">
        <f t="shared" si="19"/>
      </c>
      <c r="AB54" s="3">
        <f t="shared" si="20"/>
      </c>
      <c r="AC54" s="3">
        <f t="shared" si="21"/>
      </c>
      <c r="AD54" s="3">
        <f t="shared" si="22"/>
      </c>
    </row>
    <row r="55" spans="1:30" ht="12.75">
      <c r="A55" s="62" t="s">
        <v>11</v>
      </c>
      <c r="B55" s="23">
        <f t="shared" si="23"/>
        <v>8</v>
      </c>
      <c r="C55" s="31" t="s">
        <v>124</v>
      </c>
      <c r="D55" s="72" t="s">
        <v>125</v>
      </c>
      <c r="E55" s="76" t="s">
        <v>54</v>
      </c>
      <c r="F55" s="92">
        <f>IF(ISNA(VLOOKUP($C55,'Ev 1'!$B$7:$G$99,6,FALSE)),"",VLOOKUP($C55,'Ev 1'!$B$7:$G$99,6,FALSE))</f>
      </c>
      <c r="G55" s="92">
        <f>IF(ISNA(VLOOKUP($C55,'Ev 2'!$B$7:$G$99,6,FALSE)),"",VLOOKUP($C55,'Ev 2'!$B$7:$G$99,6,FALSE))</f>
      </c>
      <c r="H55" s="92">
        <f>IF(ISNA(VLOOKUP($C55,'Ev 3'!$B$7:$G$97,6,FALSE)),"",VLOOKUP($C55,'Ev 3'!$B$7:$G$97,6,FALSE))</f>
      </c>
      <c r="I55" s="92">
        <f>IF(ISNA(VLOOKUP($C55,'Ev 4'!$B$7:$G$100,6,FALSE)),"",VLOOKUP($C55,'Ev 4'!$B$7:$G$100,6,FALSE))</f>
      </c>
      <c r="J55" s="92">
        <f>IF(ISNA(VLOOKUP($C55,'Ev 5'!$B$7:$G$100,6,FALSE)),"",VLOOKUP($C55,'Ev 5'!$B$7:$G$100,6,FALSE))</f>
        <v>70.76372315035799</v>
      </c>
      <c r="K55" s="92">
        <f>IF(ISNA(VLOOKUP($C55,'Ev 6'!$B$7:$G$100,6,FALSE)),"",VLOOKUP($C55,'Ev 6'!$B$7:$G$100,6,FALSE))</f>
      </c>
      <c r="L55" s="92">
        <f>IF(ISNA(VLOOKUP($C55,'Ev 7'!$B$7:$G$100,6,FALSE)),"",VLOOKUP($C55,'Ev 7'!$B$7:$G$100,6,FALSE))</f>
        <v>53.12686122692079</v>
      </c>
      <c r="M55" s="92">
        <f>IF(ISNA(VLOOKUP($C55,'Ev 8'!$B$7:$G$100,6,FALSE)),"",VLOOKUP($C55,'Ev 8'!$B$7:$G$100,6,FALSE))</f>
      </c>
      <c r="N55" s="92">
        <f>IF(ISNA(VLOOKUP($C55,'Ev 9'!$B$7:$G$100,6,FALSE)),"",VLOOKUP($C55,'Ev 9'!$B$7:$G$100,6,FALSE))</f>
      </c>
      <c r="O55" s="92">
        <f>IF(ISNA(VLOOKUP($C55,'Ev 10'!$B$7:$G$100,6,FALSE)),"",VLOOKUP($C55,'Ev 10'!$B$7:$G$100,6,FALSE))</f>
      </c>
      <c r="P55" s="94">
        <f t="shared" si="12"/>
        <v>123.89058437727877</v>
      </c>
      <c r="U55" s="3">
        <f t="shared" si="13"/>
        <v>70.76372315035799</v>
      </c>
      <c r="V55" s="3">
        <f t="shared" si="14"/>
        <v>53.12686122692079</v>
      </c>
      <c r="W55" s="3">
        <f t="shared" si="15"/>
      </c>
      <c r="X55" s="3">
        <f t="shared" si="16"/>
      </c>
      <c r="Y55" s="3">
        <f t="shared" si="17"/>
      </c>
      <c r="Z55" s="3">
        <f t="shared" si="18"/>
      </c>
      <c r="AA55" s="3">
        <f t="shared" si="19"/>
      </c>
      <c r="AB55" s="3">
        <f t="shared" si="20"/>
      </c>
      <c r="AC55" s="3">
        <f t="shared" si="21"/>
      </c>
      <c r="AD55" s="3">
        <f t="shared" si="22"/>
      </c>
    </row>
    <row r="56" spans="1:30" ht="12.75">
      <c r="A56" s="22" t="s">
        <v>11</v>
      </c>
      <c r="B56" s="23">
        <f t="shared" si="23"/>
        <v>9</v>
      </c>
      <c r="C56" s="31" t="s">
        <v>79</v>
      </c>
      <c r="D56" s="72" t="s">
        <v>66</v>
      </c>
      <c r="E56" s="76" t="s">
        <v>54</v>
      </c>
      <c r="F56" s="92">
        <f>IF(ISNA(VLOOKUP($C56,'Ev 1'!$B$7:$G$99,6,FALSE)),"",VLOOKUP($C56,'Ev 1'!$B$7:$G$99,6,FALSE))</f>
        <v>69.49313121743252</v>
      </c>
      <c r="G56" s="92">
        <f>IF(ISNA(VLOOKUP($C56,'Ev 2'!$B$7:$G$99,6,FALSE)),"",VLOOKUP($C56,'Ev 2'!$B$7:$G$99,6,FALSE))</f>
      </c>
      <c r="H56" s="92">
        <f>IF(ISNA(VLOOKUP($C56,'Ev 3'!$B$7:$G$97,6,FALSE)),"",VLOOKUP($C56,'Ev 3'!$B$7:$G$97,6,FALSE))</f>
      </c>
      <c r="I56" s="92">
        <f>IF(ISNA(VLOOKUP($C56,'Ev 4'!$B$7:$G$100,6,FALSE)),"",VLOOKUP($C56,'Ev 4'!$B$7:$G$100,6,FALSE))</f>
        <v>51.865671641791046</v>
      </c>
      <c r="J56" s="92">
        <f>IF(ISNA(VLOOKUP($C56,'Ev 5'!$B$7:$G$100,6,FALSE)),"",VLOOKUP($C56,'Ev 5'!$B$7:$G$100,6,FALSE))</f>
      </c>
      <c r="K56" s="92">
        <f>IF(ISNA(VLOOKUP($C56,'Ev 6'!$B$7:$G$100,6,FALSE)),"",VLOOKUP($C56,'Ev 6'!$B$7:$G$100,6,FALSE))</f>
      </c>
      <c r="L56" s="92">
        <f>IF(ISNA(VLOOKUP($C56,'Ev 7'!$B$7:$G$100,6,FALSE)),"",VLOOKUP($C56,'Ev 7'!$B$7:$G$100,6,FALSE))</f>
      </c>
      <c r="M56" s="92">
        <f>IF(ISNA(VLOOKUP($C56,'Ev 8'!$B$7:$G$100,6,FALSE)),"",VLOOKUP($C56,'Ev 8'!$B$7:$G$100,6,FALSE))</f>
      </c>
      <c r="N56" s="92">
        <f>IF(ISNA(VLOOKUP($C56,'Ev 9'!$B$7:$G$100,6,FALSE)),"",VLOOKUP($C56,'Ev 9'!$B$7:$G$100,6,FALSE))</f>
      </c>
      <c r="O56" s="92">
        <f>IF(ISNA(VLOOKUP($C56,'Ev 10'!$B$7:$G$100,6,FALSE)),"",VLOOKUP($C56,'Ev 10'!$B$7:$G$100,6,FALSE))</f>
      </c>
      <c r="P56" s="94">
        <f t="shared" si="12"/>
        <v>121.35880285922357</v>
      </c>
      <c r="U56" s="3">
        <f t="shared" si="13"/>
        <v>69.49313121743252</v>
      </c>
      <c r="V56" s="3">
        <f t="shared" si="14"/>
        <v>51.865671641791046</v>
      </c>
      <c r="W56" s="3">
        <f t="shared" si="15"/>
      </c>
      <c r="X56" s="3">
        <f t="shared" si="16"/>
      </c>
      <c r="Y56" s="3">
        <f t="shared" si="17"/>
      </c>
      <c r="Z56" s="3">
        <f t="shared" si="18"/>
      </c>
      <c r="AA56" s="3">
        <f t="shared" si="19"/>
      </c>
      <c r="AB56" s="3">
        <f t="shared" si="20"/>
      </c>
      <c r="AC56" s="3">
        <f t="shared" si="21"/>
      </c>
      <c r="AD56" s="3">
        <f t="shared" si="22"/>
      </c>
    </row>
    <row r="57" spans="1:30" ht="12.75">
      <c r="A57" s="22" t="s">
        <v>11</v>
      </c>
      <c r="B57" s="23">
        <f t="shared" si="23"/>
        <v>10</v>
      </c>
      <c r="C57" s="31" t="s">
        <v>65</v>
      </c>
      <c r="D57" s="72" t="s">
        <v>66</v>
      </c>
      <c r="E57" s="76" t="s">
        <v>54</v>
      </c>
      <c r="F57" s="92">
        <f>IF(ISNA(VLOOKUP($C57,'Ev 1'!$B$7:$G$99,6,FALSE)),"",VLOOKUP($C57,'Ev 1'!$B$7:$G$99,6,FALSE))</f>
        <v>89.07103825136612</v>
      </c>
      <c r="G57" s="92">
        <f>IF(ISNA(VLOOKUP($C57,'Ev 2'!$B$7:$G$99,6,FALSE)),"",VLOOKUP($C57,'Ev 2'!$B$7:$G$99,6,FALSE))</f>
      </c>
      <c r="H57" s="92">
        <f>IF(ISNA(VLOOKUP($C57,'Ev 3'!$B$7:$G$97,6,FALSE)),"",VLOOKUP($C57,'Ev 3'!$B$7:$G$97,6,FALSE))</f>
      </c>
      <c r="I57" s="92">
        <f>IF(ISNA(VLOOKUP($C57,'Ev 4'!$B$7:$G$100,6,FALSE)),"",VLOOKUP($C57,'Ev 4'!$B$7:$G$100,6,FALSE))</f>
      </c>
      <c r="J57" s="92">
        <f>IF(ISNA(VLOOKUP($C57,'Ev 5'!$B$7:$G$100,6,FALSE)),"",VLOOKUP($C57,'Ev 5'!$B$7:$G$100,6,FALSE))</f>
      </c>
      <c r="K57" s="92">
        <f>IF(ISNA(VLOOKUP($C57,'Ev 6'!$B$7:$G$100,6,FALSE)),"",VLOOKUP($C57,'Ev 6'!$B$7:$G$100,6,FALSE))</f>
      </c>
      <c r="L57" s="92">
        <f>IF(ISNA(VLOOKUP($C57,'Ev 7'!$B$7:$G$100,6,FALSE)),"",VLOOKUP($C57,'Ev 7'!$B$7:$G$100,6,FALSE))</f>
      </c>
      <c r="M57" s="92">
        <f>IF(ISNA(VLOOKUP($C57,'Ev 8'!$B$7:$G$100,6,FALSE)),"",VLOOKUP($C57,'Ev 8'!$B$7:$G$100,6,FALSE))</f>
      </c>
      <c r="N57" s="92">
        <f>IF(ISNA(VLOOKUP($C57,'Ev 9'!$B$7:$G$100,6,FALSE)),"",VLOOKUP($C57,'Ev 9'!$B$7:$G$100,6,FALSE))</f>
      </c>
      <c r="O57" s="92">
        <f>IF(ISNA(VLOOKUP($C57,'Ev 10'!$B$7:$G$100,6,FALSE)),"",VLOOKUP($C57,'Ev 10'!$B$7:$G$100,6,FALSE))</f>
      </c>
      <c r="P57" s="94">
        <f t="shared" si="12"/>
        <v>89.07103825136612</v>
      </c>
      <c r="U57" s="3">
        <f t="shared" si="13"/>
        <v>89.07103825136612</v>
      </c>
      <c r="V57" s="3">
        <f t="shared" si="14"/>
      </c>
      <c r="W57" s="3">
        <f t="shared" si="15"/>
      </c>
      <c r="X57" s="3">
        <f t="shared" si="16"/>
      </c>
      <c r="Y57" s="3">
        <f t="shared" si="17"/>
      </c>
      <c r="Z57" s="3">
        <f t="shared" si="18"/>
      </c>
      <c r="AA57" s="3">
        <f t="shared" si="19"/>
      </c>
      <c r="AB57" s="3">
        <f t="shared" si="20"/>
      </c>
      <c r="AC57" s="3">
        <f t="shared" si="21"/>
      </c>
      <c r="AD57" s="3">
        <f t="shared" si="22"/>
      </c>
    </row>
    <row r="58" spans="1:30" ht="12.75">
      <c r="A58" s="22" t="s">
        <v>11</v>
      </c>
      <c r="B58" s="23">
        <f t="shared" si="23"/>
        <v>11</v>
      </c>
      <c r="C58" s="22" t="s">
        <v>88</v>
      </c>
      <c r="D58" s="72" t="s">
        <v>56</v>
      </c>
      <c r="E58" s="76" t="s">
        <v>54</v>
      </c>
      <c r="F58" s="92">
        <f>IF(ISNA(VLOOKUP($C58,'Ev 1'!$B$7:$G$99,6,FALSE)),"",VLOOKUP($C58,'Ev 1'!$B$7:$G$99,6,FALSE))</f>
      </c>
      <c r="G58" s="92">
        <f>IF(ISNA(VLOOKUP($C58,'Ev 2'!$B$7:$G$99,6,FALSE)),"",VLOOKUP($C58,'Ev 2'!$B$7:$G$99,6,FALSE))</f>
        <v>88.33967046894803</v>
      </c>
      <c r="H58" s="92">
        <f>IF(ISNA(VLOOKUP($C58,'Ev 3'!$B$7:$G$97,6,FALSE)),"",VLOOKUP($C58,'Ev 3'!$B$7:$G$97,6,FALSE))</f>
      </c>
      <c r="I58" s="92">
        <f>IF(ISNA(VLOOKUP($C58,'Ev 4'!$B$7:$G$100,6,FALSE)),"",VLOOKUP($C58,'Ev 4'!$B$7:$G$100,6,FALSE))</f>
      </c>
      <c r="J58" s="92">
        <f>IF(ISNA(VLOOKUP($C58,'Ev 5'!$B$7:$G$100,6,FALSE)),"",VLOOKUP($C58,'Ev 5'!$B$7:$G$100,6,FALSE))</f>
      </c>
      <c r="K58" s="92">
        <f>IF(ISNA(VLOOKUP($C58,'Ev 6'!$B$7:$G$100,6,FALSE)),"",VLOOKUP($C58,'Ev 6'!$B$7:$G$100,6,FALSE))</f>
      </c>
      <c r="L58" s="92">
        <f>IF(ISNA(VLOOKUP($C58,'Ev 7'!$B$7:$G$100,6,FALSE)),"",VLOOKUP($C58,'Ev 7'!$B$7:$G$100,6,FALSE))</f>
      </c>
      <c r="M58" s="92">
        <f>IF(ISNA(VLOOKUP($C58,'Ev 8'!$B$7:$G$100,6,FALSE)),"",VLOOKUP($C58,'Ev 8'!$B$7:$G$100,6,FALSE))</f>
      </c>
      <c r="N58" s="92">
        <f>IF(ISNA(VLOOKUP($C58,'Ev 9'!$B$7:$G$100,6,FALSE)),"",VLOOKUP($C58,'Ev 9'!$B$7:$G$100,6,FALSE))</f>
      </c>
      <c r="O58" s="92">
        <f>IF(ISNA(VLOOKUP($C58,'Ev 10'!$B$7:$G$100,6,FALSE)),"",VLOOKUP($C58,'Ev 10'!$B$7:$G$100,6,FALSE))</f>
      </c>
      <c r="P58" s="94">
        <f t="shared" si="12"/>
        <v>88.33967046894803</v>
      </c>
      <c r="U58" s="3">
        <f t="shared" si="13"/>
        <v>88.33967046894803</v>
      </c>
      <c r="V58" s="3">
        <f t="shared" si="14"/>
      </c>
      <c r="W58" s="3">
        <f t="shared" si="15"/>
      </c>
      <c r="X58" s="3">
        <f t="shared" si="16"/>
      </c>
      <c r="Y58" s="3">
        <f t="shared" si="17"/>
      </c>
      <c r="Z58" s="3">
        <f t="shared" si="18"/>
      </c>
      <c r="AA58" s="3">
        <f t="shared" si="19"/>
      </c>
      <c r="AB58" s="3">
        <f t="shared" si="20"/>
      </c>
      <c r="AC58" s="3">
        <f t="shared" si="21"/>
      </c>
      <c r="AD58" s="3">
        <f t="shared" si="22"/>
      </c>
    </row>
    <row r="59" spans="1:30" ht="12.75">
      <c r="A59" s="22" t="s">
        <v>11</v>
      </c>
      <c r="B59" s="23">
        <f t="shared" si="23"/>
        <v>12</v>
      </c>
      <c r="C59" s="22" t="s">
        <v>89</v>
      </c>
      <c r="D59" s="72" t="s">
        <v>56</v>
      </c>
      <c r="E59" s="76" t="s">
        <v>54</v>
      </c>
      <c r="F59" s="92">
        <f>IF(ISNA(VLOOKUP($C59,'Ev 1'!$B$7:$G$99,6,FALSE)),"",VLOOKUP($C59,'Ev 1'!$B$7:$G$99,6,FALSE))</f>
      </c>
      <c r="G59" s="92">
        <f>IF(ISNA(VLOOKUP($C59,'Ev 2'!$B$7:$G$99,6,FALSE)),"",VLOOKUP($C59,'Ev 2'!$B$7:$G$99,6,FALSE))</f>
        <v>88.06064434617814</v>
      </c>
      <c r="H59" s="92">
        <f>IF(ISNA(VLOOKUP($C59,'Ev 3'!$B$7:$G$97,6,FALSE)),"",VLOOKUP($C59,'Ev 3'!$B$7:$G$97,6,FALSE))</f>
      </c>
      <c r="I59" s="92">
        <f>IF(ISNA(VLOOKUP($C59,'Ev 4'!$B$7:$G$100,6,FALSE)),"",VLOOKUP($C59,'Ev 4'!$B$7:$G$100,6,FALSE))</f>
      </c>
      <c r="J59" s="92">
        <f>IF(ISNA(VLOOKUP($C59,'Ev 5'!$B$7:$G$100,6,FALSE)),"",VLOOKUP($C59,'Ev 5'!$B$7:$G$100,6,FALSE))</f>
      </c>
      <c r="K59" s="92">
        <f>IF(ISNA(VLOOKUP($C59,'Ev 6'!$B$7:$G$100,6,FALSE)),"",VLOOKUP($C59,'Ev 6'!$B$7:$G$100,6,FALSE))</f>
      </c>
      <c r="L59" s="92">
        <f>IF(ISNA(VLOOKUP($C59,'Ev 7'!$B$7:$G$100,6,FALSE)),"",VLOOKUP($C59,'Ev 7'!$B$7:$G$100,6,FALSE))</f>
      </c>
      <c r="M59" s="92">
        <f>IF(ISNA(VLOOKUP($C59,'Ev 8'!$B$7:$G$100,6,FALSE)),"",VLOOKUP($C59,'Ev 8'!$B$7:$G$100,6,FALSE))</f>
      </c>
      <c r="N59" s="92">
        <f>IF(ISNA(VLOOKUP($C59,'Ev 9'!$B$7:$G$100,6,FALSE)),"",VLOOKUP($C59,'Ev 9'!$B$7:$G$100,6,FALSE))</f>
      </c>
      <c r="O59" s="92">
        <f>IF(ISNA(VLOOKUP($C59,'Ev 10'!$B$7:$G$100,6,FALSE)),"",VLOOKUP($C59,'Ev 10'!$B$7:$G$100,6,FALSE))</f>
      </c>
      <c r="P59" s="94">
        <f t="shared" si="12"/>
        <v>88.06064434617814</v>
      </c>
      <c r="U59" s="3">
        <f t="shared" si="13"/>
        <v>88.06064434617814</v>
      </c>
      <c r="V59" s="3">
        <f t="shared" si="14"/>
      </c>
      <c r="W59" s="3">
        <f t="shared" si="15"/>
      </c>
      <c r="X59" s="3">
        <f t="shared" si="16"/>
      </c>
      <c r="Y59" s="3">
        <f t="shared" si="17"/>
      </c>
      <c r="Z59" s="3">
        <f t="shared" si="18"/>
      </c>
      <c r="AA59" s="3">
        <f t="shared" si="19"/>
      </c>
      <c r="AB59" s="3">
        <f t="shared" si="20"/>
      </c>
      <c r="AC59" s="3">
        <f t="shared" si="21"/>
      </c>
      <c r="AD59" s="3">
        <f t="shared" si="22"/>
      </c>
    </row>
    <row r="60" spans="1:30" ht="12.75">
      <c r="A60" s="22" t="s">
        <v>11</v>
      </c>
      <c r="B60" s="23">
        <f t="shared" si="23"/>
        <v>13</v>
      </c>
      <c r="C60" s="31" t="s">
        <v>109</v>
      </c>
      <c r="D60" s="72" t="s">
        <v>56</v>
      </c>
      <c r="E60" s="76" t="s">
        <v>54</v>
      </c>
      <c r="F60" s="92">
        <f>IF(ISNA(VLOOKUP($C60,'Ev 1'!$B$7:$G$99,6,FALSE)),"",VLOOKUP($C60,'Ev 1'!$B$7:$G$99,6,FALSE))</f>
      </c>
      <c r="G60" s="92">
        <f>IF(ISNA(VLOOKUP($C60,'Ev 2'!$B$7:$G$99,6,FALSE)),"",VLOOKUP($C60,'Ev 2'!$B$7:$G$99,6,FALSE))</f>
      </c>
      <c r="H60" s="92">
        <f>IF(ISNA(VLOOKUP($C60,'Ev 3'!$B$7:$G$97,6,FALSE)),"",VLOOKUP($C60,'Ev 3'!$B$7:$G$97,6,FALSE))</f>
        <v>71.17794486215537</v>
      </c>
      <c r="I60" s="92">
        <f>IF(ISNA(VLOOKUP($C60,'Ev 4'!$B$7:$G$100,6,FALSE)),"",VLOOKUP($C60,'Ev 4'!$B$7:$G$100,6,FALSE))</f>
      </c>
      <c r="J60" s="92">
        <f>IF(ISNA(VLOOKUP($C60,'Ev 5'!$B$7:$G$100,6,FALSE)),"",VLOOKUP($C60,'Ev 5'!$B$7:$G$100,6,FALSE))</f>
      </c>
      <c r="K60" s="92">
        <f>IF(ISNA(VLOOKUP($C60,'Ev 6'!$B$7:$G$100,6,FALSE)),"",VLOOKUP($C60,'Ev 6'!$B$7:$G$100,6,FALSE))</f>
      </c>
      <c r="L60" s="92">
        <f>IF(ISNA(VLOOKUP($C60,'Ev 7'!$B$7:$G$100,6,FALSE)),"",VLOOKUP($C60,'Ev 7'!$B$7:$G$100,6,FALSE))</f>
      </c>
      <c r="M60" s="92">
        <f>IF(ISNA(VLOOKUP($C60,'Ev 8'!$B$7:$G$100,6,FALSE)),"",VLOOKUP($C60,'Ev 8'!$B$7:$G$100,6,FALSE))</f>
      </c>
      <c r="N60" s="92">
        <f>IF(ISNA(VLOOKUP($C60,'Ev 9'!$B$7:$G$100,6,FALSE)),"",VLOOKUP($C60,'Ev 9'!$B$7:$G$100,6,FALSE))</f>
      </c>
      <c r="O60" s="92">
        <f>IF(ISNA(VLOOKUP($C60,'Ev 10'!$B$7:$G$100,6,FALSE)),"",VLOOKUP($C60,'Ev 10'!$B$7:$G$100,6,FALSE))</f>
      </c>
      <c r="P60" s="94">
        <f t="shared" si="12"/>
        <v>71.17794486215537</v>
      </c>
      <c r="U60" s="3">
        <f t="shared" si="13"/>
        <v>71.17794486215537</v>
      </c>
      <c r="V60" s="3">
        <f t="shared" si="14"/>
      </c>
      <c r="W60" s="3">
        <f t="shared" si="15"/>
      </c>
      <c r="X60" s="3">
        <f t="shared" si="16"/>
      </c>
      <c r="Y60" s="3">
        <f t="shared" si="17"/>
      </c>
      <c r="Z60" s="3">
        <f t="shared" si="18"/>
      </c>
      <c r="AA60" s="3">
        <f t="shared" si="19"/>
      </c>
      <c r="AB60" s="3">
        <f t="shared" si="20"/>
      </c>
      <c r="AC60" s="3">
        <f t="shared" si="21"/>
      </c>
      <c r="AD60" s="3">
        <f t="shared" si="22"/>
      </c>
    </row>
    <row r="61" spans="1:30" ht="12.75">
      <c r="A61" s="22" t="s">
        <v>11</v>
      </c>
      <c r="B61" s="23">
        <f t="shared" si="23"/>
        <v>14</v>
      </c>
      <c r="C61" s="22" t="s">
        <v>80</v>
      </c>
      <c r="D61" s="72" t="s">
        <v>56</v>
      </c>
      <c r="E61" s="76" t="s">
        <v>54</v>
      </c>
      <c r="F61" s="92">
        <f>IF(ISNA(VLOOKUP($C61,'Ev 1'!$B$7:$G$99,6,FALSE)),"",VLOOKUP($C61,'Ev 1'!$B$7:$G$99,6,FALSE))</f>
        <v>54.51505016722409</v>
      </c>
      <c r="G61" s="92">
        <f>IF(ISNA(VLOOKUP($C61,'Ev 2'!$B$7:$G$99,6,FALSE)),"",VLOOKUP($C61,'Ev 2'!$B$7:$G$99,6,FALSE))</f>
      </c>
      <c r="H61" s="92">
        <f>IF(ISNA(VLOOKUP($C61,'Ev 3'!$B$7:$G$97,6,FALSE)),"",VLOOKUP($C61,'Ev 3'!$B$7:$G$97,6,FALSE))</f>
      </c>
      <c r="I61" s="92">
        <f>IF(ISNA(VLOOKUP($C61,'Ev 4'!$B$7:$G$100,6,FALSE)),"",VLOOKUP($C61,'Ev 4'!$B$7:$G$100,6,FALSE))</f>
      </c>
      <c r="J61" s="92">
        <f>IF(ISNA(VLOOKUP($C61,'Ev 5'!$B$7:$G$100,6,FALSE)),"",VLOOKUP($C61,'Ev 5'!$B$7:$G$100,6,FALSE))</f>
      </c>
      <c r="K61" s="92">
        <f>IF(ISNA(VLOOKUP($C61,'Ev 6'!$B$7:$G$100,6,FALSE)),"",VLOOKUP($C61,'Ev 6'!$B$7:$G$100,6,FALSE))</f>
      </c>
      <c r="L61" s="92">
        <f>IF(ISNA(VLOOKUP($C61,'Ev 7'!$B$7:$G$100,6,FALSE)),"",VLOOKUP($C61,'Ev 7'!$B$7:$G$100,6,FALSE))</f>
      </c>
      <c r="M61" s="92">
        <f>IF(ISNA(VLOOKUP($C61,'Ev 8'!$B$7:$G$100,6,FALSE)),"",VLOOKUP($C61,'Ev 8'!$B$7:$G$100,6,FALSE))</f>
      </c>
      <c r="N61" s="92">
        <f>IF(ISNA(VLOOKUP($C61,'Ev 9'!$B$7:$G$100,6,FALSE)),"",VLOOKUP($C61,'Ev 9'!$B$7:$G$100,6,FALSE))</f>
      </c>
      <c r="O61" s="92">
        <f>IF(ISNA(VLOOKUP($C61,'Ev 10'!$B$7:$G$100,6,FALSE)),"",VLOOKUP($C61,'Ev 10'!$B$7:$G$100,6,FALSE))</f>
      </c>
      <c r="P61" s="94">
        <f t="shared" si="12"/>
        <v>54.51505016722409</v>
      </c>
      <c r="U61" s="3">
        <f t="shared" si="13"/>
        <v>54.51505016722409</v>
      </c>
      <c r="V61" s="3">
        <f t="shared" si="14"/>
      </c>
      <c r="W61" s="3">
        <f t="shared" si="15"/>
      </c>
      <c r="X61" s="3">
        <f t="shared" si="16"/>
      </c>
      <c r="Y61" s="3">
        <f t="shared" si="17"/>
      </c>
      <c r="Z61" s="3">
        <f t="shared" si="18"/>
      </c>
      <c r="AA61" s="3">
        <f t="shared" si="19"/>
      </c>
      <c r="AB61" s="3">
        <f t="shared" si="20"/>
      </c>
      <c r="AC61" s="3">
        <f t="shared" si="21"/>
      </c>
      <c r="AD61" s="3">
        <f t="shared" si="22"/>
      </c>
    </row>
    <row r="62" spans="1:30" ht="12.75">
      <c r="A62" s="62" t="s">
        <v>11</v>
      </c>
      <c r="B62" s="23">
        <f t="shared" si="23"/>
        <v>15</v>
      </c>
      <c r="C62" s="22" t="s">
        <v>168</v>
      </c>
      <c r="D62" s="72" t="s">
        <v>125</v>
      </c>
      <c r="E62" s="76" t="s">
        <v>54</v>
      </c>
      <c r="F62" s="92">
        <f>IF(ISNA(VLOOKUP($C62,'Ev 1'!$B$7:$G$99,6,FALSE)),"",VLOOKUP($C62,'Ev 1'!$B$7:$G$99,6,FALSE))</f>
      </c>
      <c r="G62" s="92">
        <f>IF(ISNA(VLOOKUP($C62,'Ev 2'!$B$7:$G$99,6,FALSE)),"",VLOOKUP($C62,'Ev 2'!$B$7:$G$99,6,FALSE))</f>
      </c>
      <c r="H62" s="92">
        <f>IF(ISNA(VLOOKUP($C62,'Ev 3'!$B$7:$G$97,6,FALSE)),"",VLOOKUP($C62,'Ev 3'!$B$7:$G$97,6,FALSE))</f>
      </c>
      <c r="I62" s="92">
        <f>IF(ISNA(VLOOKUP($C62,'Ev 4'!$B$7:$G$100,6,FALSE)),"",VLOOKUP($C62,'Ev 4'!$B$7:$G$100,6,FALSE))</f>
      </c>
      <c r="J62" s="92">
        <f>IF(ISNA(VLOOKUP($C62,'Ev 5'!$B$7:$G$100,6,FALSE)),"",VLOOKUP($C62,'Ev 5'!$B$7:$G$100,6,FALSE))</f>
      </c>
      <c r="K62" s="92">
        <f>IF(ISNA(VLOOKUP($C62,'Ev 6'!$B$7:$G$100,6,FALSE)),"",VLOOKUP($C62,'Ev 6'!$B$7:$G$100,6,FALSE))</f>
        <v>43.82120946538125</v>
      </c>
      <c r="L62" s="92">
        <f>IF(ISNA(VLOOKUP($C62,'Ev 7'!$B$7:$G$100,6,FALSE)),"",VLOOKUP($C62,'Ev 7'!$B$7:$G$100,6,FALSE))</f>
      </c>
      <c r="M62" s="92">
        <f>IF(ISNA(VLOOKUP($C62,'Ev 8'!$B$7:$G$100,6,FALSE)),"",VLOOKUP($C62,'Ev 8'!$B$7:$G$100,6,FALSE))</f>
      </c>
      <c r="N62" s="92">
        <f>IF(ISNA(VLOOKUP($C62,'Ev 9'!$B$7:$G$100,6,FALSE)),"",VLOOKUP($C62,'Ev 9'!$B$7:$G$100,6,FALSE))</f>
      </c>
      <c r="O62" s="92">
        <f>IF(ISNA(VLOOKUP($C62,'Ev 10'!$B$7:$G$100,6,FALSE)),"",VLOOKUP($C62,'Ev 10'!$B$7:$G$100,6,FALSE))</f>
      </c>
      <c r="P62" s="94">
        <f t="shared" si="12"/>
        <v>43.82120946538125</v>
      </c>
      <c r="U62" s="3">
        <f t="shared" si="13"/>
        <v>43.82120946538125</v>
      </c>
      <c r="V62" s="3">
        <f t="shared" si="14"/>
      </c>
      <c r="W62" s="3">
        <f t="shared" si="15"/>
      </c>
      <c r="X62" s="3">
        <f t="shared" si="16"/>
      </c>
      <c r="Y62" s="3">
        <f t="shared" si="17"/>
      </c>
      <c r="Z62" s="3">
        <f t="shared" si="18"/>
      </c>
      <c r="AA62" s="3">
        <f t="shared" si="19"/>
      </c>
      <c r="AB62" s="3">
        <f t="shared" si="20"/>
      </c>
      <c r="AC62" s="3">
        <f t="shared" si="21"/>
      </c>
      <c r="AD62" s="3">
        <f t="shared" si="22"/>
      </c>
    </row>
    <row r="63" spans="1:30" ht="12.75">
      <c r="A63" s="22" t="s">
        <v>11</v>
      </c>
      <c r="B63" s="23">
        <f t="shared" si="23"/>
        <v>16</v>
      </c>
      <c r="C63" s="22" t="s">
        <v>99</v>
      </c>
      <c r="D63" s="72" t="s">
        <v>100</v>
      </c>
      <c r="E63" s="76" t="s">
        <v>54</v>
      </c>
      <c r="F63" s="92">
        <f>IF(ISNA(VLOOKUP($C63,'Ev 1'!$B$7:$G$99,6,FALSE)),"",VLOOKUP($C63,'Ev 1'!$B$7:$G$99,6,FALSE))</f>
      </c>
      <c r="G63" s="92">
        <f>IF(ISNA(VLOOKUP($C63,'Ev 2'!$B$7:$G$99,6,FALSE)),"",VLOOKUP($C63,'Ev 2'!$B$7:$G$99,6,FALSE))</f>
        <v>42.66911539638813</v>
      </c>
      <c r="H63" s="92">
        <f>IF(ISNA(VLOOKUP($C63,'Ev 3'!$B$7:$G$97,6,FALSE)),"",VLOOKUP($C63,'Ev 3'!$B$7:$G$97,6,FALSE))</f>
      </c>
      <c r="I63" s="92">
        <f>IF(ISNA(VLOOKUP($C63,'Ev 4'!$B$7:$G$100,6,FALSE)),"",VLOOKUP($C63,'Ev 4'!$B$7:$G$100,6,FALSE))</f>
      </c>
      <c r="J63" s="92">
        <f>IF(ISNA(VLOOKUP($C63,'Ev 5'!$B$7:$G$100,6,FALSE)),"",VLOOKUP($C63,'Ev 5'!$B$7:$G$100,6,FALSE))</f>
      </c>
      <c r="K63" s="92">
        <f>IF(ISNA(VLOOKUP($C63,'Ev 6'!$B$7:$G$100,6,FALSE)),"",VLOOKUP($C63,'Ev 6'!$B$7:$G$100,6,FALSE))</f>
      </c>
      <c r="L63" s="92">
        <f>IF(ISNA(VLOOKUP($C63,'Ev 7'!$B$7:$G$100,6,FALSE)),"",VLOOKUP($C63,'Ev 7'!$B$7:$G$100,6,FALSE))</f>
      </c>
      <c r="M63" s="92">
        <f>IF(ISNA(VLOOKUP($C63,'Ev 8'!$B$7:$G$100,6,FALSE)),"",VLOOKUP($C63,'Ev 8'!$B$7:$G$100,6,FALSE))</f>
      </c>
      <c r="N63" s="92">
        <f>IF(ISNA(VLOOKUP($C63,'Ev 9'!$B$7:$G$100,6,FALSE)),"",VLOOKUP($C63,'Ev 9'!$B$7:$G$100,6,FALSE))</f>
      </c>
      <c r="O63" s="92">
        <f>IF(ISNA(VLOOKUP($C63,'Ev 10'!$B$7:$G$100,6,FALSE)),"",VLOOKUP($C63,'Ev 10'!$B$7:$G$100,6,FALSE))</f>
      </c>
      <c r="P63" s="94">
        <f t="shared" si="12"/>
        <v>42.66911539638813</v>
      </c>
      <c r="U63" s="3">
        <f t="shared" si="13"/>
        <v>42.66911539638813</v>
      </c>
      <c r="V63" s="3">
        <f t="shared" si="14"/>
      </c>
      <c r="W63" s="3">
        <f t="shared" si="15"/>
      </c>
      <c r="X63" s="3">
        <f t="shared" si="16"/>
      </c>
      <c r="Y63" s="3">
        <f t="shared" si="17"/>
      </c>
      <c r="Z63" s="3">
        <f t="shared" si="18"/>
      </c>
      <c r="AA63" s="3">
        <f t="shared" si="19"/>
      </c>
      <c r="AB63" s="3">
        <f t="shared" si="20"/>
      </c>
      <c r="AC63" s="3">
        <f t="shared" si="21"/>
      </c>
      <c r="AD63" s="3">
        <f t="shared" si="22"/>
      </c>
    </row>
    <row r="64" spans="1:30" ht="12.75">
      <c r="A64" s="62" t="s">
        <v>11</v>
      </c>
      <c r="B64" s="23">
        <f t="shared" si="23"/>
        <v>17</v>
      </c>
      <c r="C64" s="22" t="s">
        <v>169</v>
      </c>
      <c r="D64" s="72" t="s">
        <v>170</v>
      </c>
      <c r="E64" s="76" t="s">
        <v>54</v>
      </c>
      <c r="F64" s="92">
        <f>IF(ISNA(VLOOKUP($C64,'Ev 1'!$B$7:$G$99,6,FALSE)),"",VLOOKUP($C64,'Ev 1'!$B$7:$G$99,6,FALSE))</f>
      </c>
      <c r="G64" s="92">
        <f>IF(ISNA(VLOOKUP($C64,'Ev 2'!$B$7:$G$99,6,FALSE)),"",VLOOKUP($C64,'Ev 2'!$B$7:$G$99,6,FALSE))</f>
      </c>
      <c r="H64" s="92">
        <f>IF(ISNA(VLOOKUP($C64,'Ev 3'!$B$7:$G$97,6,FALSE)),"",VLOOKUP($C64,'Ev 3'!$B$7:$G$97,6,FALSE))</f>
      </c>
      <c r="I64" s="92">
        <f>IF(ISNA(VLOOKUP($C64,'Ev 4'!$B$7:$G$100,6,FALSE)),"",VLOOKUP($C64,'Ev 4'!$B$7:$G$100,6,FALSE))</f>
      </c>
      <c r="J64" s="92">
        <f>IF(ISNA(VLOOKUP($C64,'Ev 5'!$B$7:$G$100,6,FALSE)),"",VLOOKUP($C64,'Ev 5'!$B$7:$G$100,6,FALSE))</f>
      </c>
      <c r="K64" s="92">
        <f>IF(ISNA(VLOOKUP($C64,'Ev 6'!$B$7:$G$100,6,FALSE)),"",VLOOKUP($C64,'Ev 6'!$B$7:$G$100,6,FALSE))</f>
        <v>42.51700680272109</v>
      </c>
      <c r="L64" s="92">
        <f>IF(ISNA(VLOOKUP($C64,'Ev 7'!$B$7:$G$100,6,FALSE)),"",VLOOKUP($C64,'Ev 7'!$B$7:$G$100,6,FALSE))</f>
      </c>
      <c r="M64" s="92">
        <f>IF(ISNA(VLOOKUP($C64,'Ev 8'!$B$7:$G$100,6,FALSE)),"",VLOOKUP($C64,'Ev 8'!$B$7:$G$100,6,FALSE))</f>
      </c>
      <c r="N64" s="92">
        <f>IF(ISNA(VLOOKUP($C64,'Ev 9'!$B$7:$G$100,6,FALSE)),"",VLOOKUP($C64,'Ev 9'!$B$7:$G$100,6,FALSE))</f>
      </c>
      <c r="O64" s="92">
        <f>IF(ISNA(VLOOKUP($C64,'Ev 10'!$B$7:$G$100,6,FALSE)),"",VLOOKUP($C64,'Ev 10'!$B$7:$G$100,6,FALSE))</f>
      </c>
      <c r="P64" s="94">
        <f t="shared" si="12"/>
        <v>42.51700680272109</v>
      </c>
      <c r="U64" s="3">
        <f t="shared" si="13"/>
        <v>42.51700680272109</v>
      </c>
      <c r="V64" s="3">
        <f t="shared" si="14"/>
      </c>
      <c r="W64" s="3">
        <f t="shared" si="15"/>
      </c>
      <c r="X64" s="3">
        <f t="shared" si="16"/>
      </c>
      <c r="Y64" s="3">
        <f t="shared" si="17"/>
      </c>
      <c r="Z64" s="3">
        <f t="shared" si="18"/>
      </c>
      <c r="AA64" s="3">
        <f t="shared" si="19"/>
      </c>
      <c r="AB64" s="3">
        <f t="shared" si="20"/>
      </c>
      <c r="AC64" s="3">
        <f t="shared" si="21"/>
      </c>
      <c r="AD64" s="3">
        <f t="shared" si="22"/>
      </c>
    </row>
    <row r="65" spans="1:30" ht="12.75">
      <c r="A65" s="22" t="s">
        <v>11</v>
      </c>
      <c r="B65" s="23">
        <f t="shared" si="23"/>
        <v>18</v>
      </c>
      <c r="C65" s="79" t="s">
        <v>202</v>
      </c>
      <c r="D65" s="79" t="s">
        <v>58</v>
      </c>
      <c r="E65" s="80" t="s">
        <v>54</v>
      </c>
      <c r="F65" s="92">
        <f>IF(ISNA(VLOOKUP($C65,'Ev 1'!$B$7:$G$99,6,FALSE)),"",VLOOKUP($C65,'Ev 1'!$B$7:$G$99,6,FALSE))</f>
      </c>
      <c r="G65" s="92">
        <f>IF(ISNA(VLOOKUP($C65,'Ev 2'!$B$7:$G$99,6,FALSE)),"",VLOOKUP($C65,'Ev 2'!$B$7:$G$99,6,FALSE))</f>
      </c>
      <c r="H65" s="92">
        <f>IF(ISNA(VLOOKUP($C65,'Ev 3'!$B$7:$G$97,6,FALSE)),"",VLOOKUP($C65,'Ev 3'!$B$7:$G$97,6,FALSE))</f>
      </c>
      <c r="I65" s="92">
        <f>IF(ISNA(VLOOKUP($C65,'Ev 4'!$B$7:$G$100,6,FALSE)),"",VLOOKUP($C65,'Ev 4'!$B$7:$G$100,6,FALSE))</f>
      </c>
      <c r="J65" s="92">
        <f>IF(ISNA(VLOOKUP($C65,'Ev 5'!$B$7:$G$100,6,FALSE)),"",VLOOKUP($C65,'Ev 5'!$B$7:$G$100,6,FALSE))</f>
      </c>
      <c r="K65" s="92">
        <f>IF(ISNA(VLOOKUP($C65,'Ev 6'!$B$7:$G$100,6,FALSE)),"",VLOOKUP($C65,'Ev 6'!$B$7:$G$100,6,FALSE))</f>
      </c>
      <c r="L65" s="92">
        <f>IF(ISNA(VLOOKUP($C65,'Ev 7'!$B$7:$G$100,6,FALSE)),"",VLOOKUP($C65,'Ev 7'!$B$7:$G$100,6,FALSE))</f>
        <v>41.37291280148423</v>
      </c>
      <c r="M65" s="92">
        <f>IF(ISNA(VLOOKUP($C65,'Ev 8'!$B$7:$G$100,6,FALSE)),"",VLOOKUP($C65,'Ev 8'!$B$7:$G$100,6,FALSE))</f>
      </c>
      <c r="N65" s="92">
        <f>IF(ISNA(VLOOKUP($C65,'Ev 9'!$B$7:$G$100,6,FALSE)),"",VLOOKUP($C65,'Ev 9'!$B$7:$G$100,6,FALSE))</f>
      </c>
      <c r="O65" s="92">
        <f>IF(ISNA(VLOOKUP($C65,'Ev 10'!$B$7:$G$100,6,FALSE)),"",VLOOKUP($C65,'Ev 10'!$B$7:$G$100,6,FALSE))</f>
      </c>
      <c r="P65" s="94">
        <f t="shared" si="12"/>
        <v>41.37291280148423</v>
      </c>
      <c r="U65" s="3">
        <f t="shared" si="13"/>
        <v>41.37291280148423</v>
      </c>
      <c r="V65" s="3">
        <f t="shared" si="14"/>
      </c>
      <c r="W65" s="3">
        <f t="shared" si="15"/>
      </c>
      <c r="X65" s="3">
        <f t="shared" si="16"/>
      </c>
      <c r="Y65" s="3">
        <f t="shared" si="17"/>
      </c>
      <c r="Z65" s="3">
        <f t="shared" si="18"/>
      </c>
      <c r="AA65" s="3">
        <f t="shared" si="19"/>
      </c>
      <c r="AB65" s="3">
        <f t="shared" si="20"/>
      </c>
      <c r="AC65" s="3">
        <f t="shared" si="21"/>
      </c>
      <c r="AD65" s="3">
        <f t="shared" si="22"/>
      </c>
    </row>
    <row r="66" spans="1:30" ht="12.75">
      <c r="A66" s="22" t="s">
        <v>11</v>
      </c>
      <c r="B66" s="23">
        <f t="shared" si="23"/>
        <v>19</v>
      </c>
      <c r="C66" s="79" t="s">
        <v>203</v>
      </c>
      <c r="D66" s="79" t="s">
        <v>170</v>
      </c>
      <c r="E66" s="80" t="s">
        <v>54</v>
      </c>
      <c r="F66" s="92">
        <f>IF(ISNA(VLOOKUP($C66,'Ev 1'!$B$7:$G$99,6,FALSE)),"",VLOOKUP($C66,'Ev 1'!$B$7:$G$99,6,FALSE))</f>
      </c>
      <c r="G66" s="92">
        <f>IF(ISNA(VLOOKUP($C66,'Ev 2'!$B$7:$G$99,6,FALSE)),"",VLOOKUP($C66,'Ev 2'!$B$7:$G$99,6,FALSE))</f>
      </c>
      <c r="H66" s="92">
        <f>IF(ISNA(VLOOKUP($C66,'Ev 3'!$B$7:$G$97,6,FALSE)),"",VLOOKUP($C66,'Ev 3'!$B$7:$G$97,6,FALSE))</f>
      </c>
      <c r="I66" s="92">
        <f>IF(ISNA(VLOOKUP($C66,'Ev 4'!$B$7:$G$100,6,FALSE)),"",VLOOKUP($C66,'Ev 4'!$B$7:$G$100,6,FALSE))</f>
      </c>
      <c r="J66" s="92">
        <f>IF(ISNA(VLOOKUP($C66,'Ev 5'!$B$7:$G$100,6,FALSE)),"",VLOOKUP($C66,'Ev 5'!$B$7:$G$100,6,FALSE))</f>
      </c>
      <c r="K66" s="92">
        <f>IF(ISNA(VLOOKUP($C66,'Ev 6'!$B$7:$G$100,6,FALSE)),"",VLOOKUP($C66,'Ev 6'!$B$7:$G$100,6,FALSE))</f>
      </c>
      <c r="L66" s="92">
        <f>IF(ISNA(VLOOKUP($C66,'Ev 7'!$B$7:$G$100,6,FALSE)),"",VLOOKUP($C66,'Ev 7'!$B$7:$G$100,6,FALSE))</f>
        <v>40.18018018018017</v>
      </c>
      <c r="M66" s="92">
        <f>IF(ISNA(VLOOKUP($C66,'Ev 8'!$B$7:$G$100,6,FALSE)),"",VLOOKUP($C66,'Ev 8'!$B$7:$G$100,6,FALSE))</f>
      </c>
      <c r="N66" s="92">
        <f>IF(ISNA(VLOOKUP($C66,'Ev 9'!$B$7:$G$100,6,FALSE)),"",VLOOKUP($C66,'Ev 9'!$B$7:$G$100,6,FALSE))</f>
      </c>
      <c r="O66" s="92">
        <f>IF(ISNA(VLOOKUP($C66,'Ev 10'!$B$7:$G$100,6,FALSE)),"",VLOOKUP($C66,'Ev 10'!$B$7:$G$100,6,FALSE))</f>
      </c>
      <c r="P66" s="94">
        <f t="shared" si="12"/>
        <v>40.18018018018017</v>
      </c>
      <c r="U66" s="3">
        <f t="shared" si="13"/>
        <v>40.18018018018017</v>
      </c>
      <c r="V66" s="3">
        <f t="shared" si="14"/>
      </c>
      <c r="W66" s="3">
        <f t="shared" si="15"/>
      </c>
      <c r="X66" s="3">
        <f t="shared" si="16"/>
      </c>
      <c r="Y66" s="3">
        <f t="shared" si="17"/>
      </c>
      <c r="Z66" s="3">
        <f t="shared" si="18"/>
      </c>
      <c r="AA66" s="3">
        <f t="shared" si="19"/>
      </c>
      <c r="AB66" s="3">
        <f t="shared" si="20"/>
      </c>
      <c r="AC66" s="3">
        <f t="shared" si="21"/>
      </c>
      <c r="AD66" s="3">
        <f t="shared" si="22"/>
      </c>
    </row>
    <row r="67" spans="1:30" ht="12.75">
      <c r="A67" s="22" t="s">
        <v>11</v>
      </c>
      <c r="B67" s="23">
        <f t="shared" si="23"/>
        <v>20</v>
      </c>
      <c r="C67" s="79" t="s">
        <v>204</v>
      </c>
      <c r="D67" s="79" t="s">
        <v>172</v>
      </c>
      <c r="E67" s="80" t="s">
        <v>54</v>
      </c>
      <c r="F67" s="92">
        <f>IF(ISNA(VLOOKUP($C67,'Ev 1'!$B$7:$G$99,6,FALSE)),"",VLOOKUP($C67,'Ev 1'!$B$7:$G$99,6,FALSE))</f>
      </c>
      <c r="G67" s="92">
        <f>IF(ISNA(VLOOKUP($C67,'Ev 2'!$B$7:$G$99,6,FALSE)),"",VLOOKUP($C67,'Ev 2'!$B$7:$G$99,6,FALSE))</f>
      </c>
      <c r="H67" s="92">
        <f>IF(ISNA(VLOOKUP($C67,'Ev 3'!$B$7:$G$97,6,FALSE)),"",VLOOKUP($C67,'Ev 3'!$B$7:$G$97,6,FALSE))</f>
      </c>
      <c r="I67" s="92">
        <f>IF(ISNA(VLOOKUP($C67,'Ev 4'!$B$7:$G$100,6,FALSE)),"",VLOOKUP($C67,'Ev 4'!$B$7:$G$100,6,FALSE))</f>
      </c>
      <c r="J67" s="92">
        <f>IF(ISNA(VLOOKUP($C67,'Ev 5'!$B$7:$G$100,6,FALSE)),"",VLOOKUP($C67,'Ev 5'!$B$7:$G$100,6,FALSE))</f>
      </c>
      <c r="K67" s="92">
        <f>IF(ISNA(VLOOKUP($C67,'Ev 6'!$B$7:$G$100,6,FALSE)),"",VLOOKUP($C67,'Ev 6'!$B$7:$G$100,6,FALSE))</f>
      </c>
      <c r="L67" s="92">
        <f>IF(ISNA(VLOOKUP($C67,'Ev 7'!$B$7:$G$100,6,FALSE)),"",VLOOKUP($C67,'Ev 7'!$B$7:$G$100,6,FALSE))</f>
        <v>39.83921393479231</v>
      </c>
      <c r="M67" s="92">
        <f>IF(ISNA(VLOOKUP($C67,'Ev 8'!$B$7:$G$100,6,FALSE)),"",VLOOKUP($C67,'Ev 8'!$B$7:$G$100,6,FALSE))</f>
      </c>
      <c r="N67" s="92">
        <f>IF(ISNA(VLOOKUP($C67,'Ev 9'!$B$7:$G$100,6,FALSE)),"",VLOOKUP($C67,'Ev 9'!$B$7:$G$100,6,FALSE))</f>
      </c>
      <c r="O67" s="92">
        <f>IF(ISNA(VLOOKUP($C67,'Ev 10'!$B$7:$G$100,6,FALSE)),"",VLOOKUP($C67,'Ev 10'!$B$7:$G$100,6,FALSE))</f>
      </c>
      <c r="P67" s="94">
        <f t="shared" si="12"/>
        <v>39.83921393479231</v>
      </c>
      <c r="U67" s="3">
        <f t="shared" si="13"/>
        <v>39.83921393479231</v>
      </c>
      <c r="V67" s="3">
        <f t="shared" si="14"/>
      </c>
      <c r="W67" s="3">
        <f t="shared" si="15"/>
      </c>
      <c r="X67" s="3">
        <f t="shared" si="16"/>
      </c>
      <c r="Y67" s="3">
        <f t="shared" si="17"/>
      </c>
      <c r="Z67" s="3">
        <f t="shared" si="18"/>
      </c>
      <c r="AA67" s="3">
        <f t="shared" si="19"/>
      </c>
      <c r="AB67" s="3">
        <f t="shared" si="20"/>
      </c>
      <c r="AC67" s="3">
        <f t="shared" si="21"/>
      </c>
      <c r="AD67" s="3">
        <f t="shared" si="22"/>
      </c>
    </row>
    <row r="68" spans="1:30" ht="12.75">
      <c r="A68" s="22"/>
      <c r="B68" s="23"/>
      <c r="C68" s="22"/>
      <c r="D68" s="72"/>
      <c r="E68" s="72"/>
      <c r="F68" s="11">
        <f>IF(ISNA(VLOOKUP($C68,'Ev 1'!$B$7:$G$99,6,FALSE)),"",VLOOKUP($C68,'Ev 1'!$B$7:$G$99,6,FALSE))</f>
      </c>
      <c r="G68" s="11">
        <f>IF(ISNA(VLOOKUP($C68,'Ev 2'!$B$7:$G$99,6,FALSE)),"",VLOOKUP($C68,'Ev 2'!$B$7:$G$99,6,FALSE))</f>
      </c>
      <c r="H68" s="11">
        <f>IF(ISNA(VLOOKUP($C68,'Ev 3'!$B$7:$G$97,6,FALSE)),"",VLOOKUP($C68,'Ev 3'!$B$7:$G$97,6,FALSE))</f>
      </c>
      <c r="I68" s="11">
        <f>IF(ISNA(VLOOKUP($C68,'Ev 4'!$B$7:$G$100,6,FALSE)),"",VLOOKUP($C68,'Ev 4'!$B$7:$G$100,6,FALSE))</f>
      </c>
      <c r="J68" s="11">
        <f>IF(ISNA(VLOOKUP($C68,'Ev 5'!$B$7:$G$100,6,FALSE)),"",VLOOKUP($C68,'Ev 5'!$B$7:$G$100,6,FALSE))</f>
      </c>
      <c r="K68" s="11">
        <f>IF(ISNA(VLOOKUP($C68,'Ev 6'!$B$7:$G$100,6,FALSE)),"",VLOOKUP($C68,'Ev 6'!$B$7:$G$100,6,FALSE))</f>
      </c>
      <c r="L68" s="11">
        <f>IF(ISNA(VLOOKUP($C68,'Ev 7'!$B$7:$G$100,6,FALSE)),"",VLOOKUP($C68,'Ev 7'!$B$7:$G$100,6,FALSE))</f>
      </c>
      <c r="M68" s="11">
        <f>IF(ISNA(VLOOKUP($C68,'Ev 8'!$B$7:$G$100,6,FALSE)),"",VLOOKUP($C68,'Ev 8'!$B$7:$G$100,6,FALSE))</f>
      </c>
      <c r="N68" s="11">
        <f>IF(ISNA(VLOOKUP($C68,'Ev 9'!$B$7:$G$100,6,FALSE)),"",VLOOKUP($C68,'Ev 9'!$B$7:$G$100,6,FALSE))</f>
      </c>
      <c r="O68" s="11">
        <f>IF(ISNA(VLOOKUP($C68,'Ev 10'!$B$7:$G$100,6,FALSE)),"",VLOOKUP($C68,'Ev 10'!$B$7:$G$100,6,FALSE))</f>
      </c>
      <c r="P68" s="12">
        <f aca="true" t="shared" si="24" ref="P68:P127">IF(ISBLANK(C68),"",IF(M$4=1,(U68),IF(M$4=2,SUM(U68:V68),IF(M$4=3,SUM(U68:W68),IF(M$4=4,SUM(U68:X68),IF(M$4=5,SUM(U68:Y68),""))))))</f>
      </c>
      <c r="U68" s="3">
        <f aca="true" t="shared" si="25" ref="U68:U128">IF(ISERR(LARGE($F68:$O68,1)),"",(LARGE($F68:$O68,1)))</f>
      </c>
      <c r="V68" s="3">
        <f aca="true" t="shared" si="26" ref="V68:V128">IF(ISERR(LARGE($F68:$O68,2)),"",(LARGE($F68:$O68,2)))</f>
      </c>
      <c r="W68" s="3">
        <f aca="true" t="shared" si="27" ref="W68:W128">IF(ISERR(LARGE($F68:$O68,3)),"",(LARGE($F68:$O68,3)))</f>
      </c>
      <c r="X68" s="3">
        <f aca="true" t="shared" si="28" ref="X68:X128">IF(ISERR(LARGE($F68:$O68,4)),"",(LARGE($F68:$O68,4)))</f>
      </c>
      <c r="Y68" s="3">
        <f aca="true" t="shared" si="29" ref="Y68:Y128">IF(ISERR(LARGE($F68:$O68,5)),"",(LARGE($F68:$O68,5)))</f>
      </c>
      <c r="Z68" s="3">
        <f aca="true" t="shared" si="30" ref="Z68:Z128">IF(ISERR(LARGE($F68:$O68,6)),"",(LARGE($F68:$O68,6)))</f>
      </c>
      <c r="AA68" s="3">
        <f aca="true" t="shared" si="31" ref="AA68:AA128">IF(ISERR(LARGE($F68:$O68,7)),"",(LARGE($F68:$O68,7)))</f>
      </c>
      <c r="AB68" s="3">
        <f aca="true" t="shared" si="32" ref="AB68:AB128">IF(ISERR(LARGE($F68:$O68,8)),"",(LARGE($F68:$O68,8)))</f>
      </c>
      <c r="AC68" s="3">
        <f aca="true" t="shared" si="33" ref="AC68:AC128">IF(ISERR(LARGE($F68:$O68,9)),"",(LARGE($F68:$O68,9)))</f>
      </c>
      <c r="AD68" s="3">
        <f aca="true" t="shared" si="34" ref="AD68:AD128">IF(ISERR(LARGE($F68:$O68,10)),"",(LARGE($F68:$O68,10)))</f>
      </c>
    </row>
    <row r="69" spans="1:30" ht="12.75">
      <c r="A69" s="22"/>
      <c r="B69" s="23"/>
      <c r="C69" s="22"/>
      <c r="D69" s="72"/>
      <c r="E69" s="72"/>
      <c r="F69" s="11">
        <f>IF(ISNA(VLOOKUP($C69,'Ev 1'!$B$7:$G$99,6,FALSE)),"",VLOOKUP($C69,'Ev 1'!$B$7:$G$99,6,FALSE))</f>
      </c>
      <c r="G69" s="11">
        <f>IF(ISNA(VLOOKUP($C69,'Ev 2'!$B$7:$G$99,6,FALSE)),"",VLOOKUP($C69,'Ev 2'!$B$7:$G$99,6,FALSE))</f>
      </c>
      <c r="H69" s="11">
        <f>IF(ISNA(VLOOKUP($C69,'Ev 3'!$B$7:$G$97,6,FALSE)),"",VLOOKUP($C69,'Ev 3'!$B$7:$G$97,6,FALSE))</f>
      </c>
      <c r="I69" s="11">
        <f>IF(ISNA(VLOOKUP($C69,'Ev 4'!$B$7:$G$100,6,FALSE)),"",VLOOKUP($C69,'Ev 4'!$B$7:$G$100,6,FALSE))</f>
      </c>
      <c r="J69" s="11">
        <f>IF(ISNA(VLOOKUP($C69,'Ev 5'!$B$7:$G$100,6,FALSE)),"",VLOOKUP($C69,'Ev 5'!$B$7:$G$100,6,FALSE))</f>
      </c>
      <c r="K69" s="11">
        <f>IF(ISNA(VLOOKUP($C69,'Ev 6'!$B$7:$G$100,6,FALSE)),"",VLOOKUP($C69,'Ev 6'!$B$7:$G$100,6,FALSE))</f>
      </c>
      <c r="L69" s="11">
        <f>IF(ISNA(VLOOKUP($C69,'Ev 7'!$B$7:$G$100,6,FALSE)),"",VLOOKUP($C69,'Ev 7'!$B$7:$G$100,6,FALSE))</f>
      </c>
      <c r="M69" s="11">
        <f>IF(ISNA(VLOOKUP($C69,'Ev 8'!$B$7:$G$100,6,FALSE)),"",VLOOKUP($C69,'Ev 8'!$B$7:$G$100,6,FALSE))</f>
      </c>
      <c r="N69" s="11">
        <f>IF(ISNA(VLOOKUP($C69,'Ev 9'!$B$7:$G$100,6,FALSE)),"",VLOOKUP($C69,'Ev 9'!$B$7:$G$100,6,FALSE))</f>
      </c>
      <c r="O69" s="11">
        <f>IF(ISNA(VLOOKUP($C69,'Ev 10'!$B$7:$G$100,6,FALSE)),"",VLOOKUP($C69,'Ev 10'!$B$7:$G$100,6,FALSE))</f>
      </c>
      <c r="P69" s="12">
        <f t="shared" si="24"/>
      </c>
      <c r="U69" s="3">
        <f t="shared" si="25"/>
      </c>
      <c r="V69" s="3">
        <f t="shared" si="26"/>
      </c>
      <c r="W69" s="3">
        <f t="shared" si="27"/>
      </c>
      <c r="X69" s="3">
        <f t="shared" si="28"/>
      </c>
      <c r="Y69" s="3">
        <f t="shared" si="29"/>
      </c>
      <c r="Z69" s="3">
        <f t="shared" si="30"/>
      </c>
      <c r="AA69" s="3">
        <f t="shared" si="31"/>
      </c>
      <c r="AB69" s="3">
        <f t="shared" si="32"/>
      </c>
      <c r="AC69" s="3">
        <f t="shared" si="33"/>
      </c>
      <c r="AD69" s="3">
        <f t="shared" si="34"/>
      </c>
    </row>
    <row r="70" spans="1:30" ht="12.75">
      <c r="A70" s="22"/>
      <c r="B70" s="23"/>
      <c r="C70" s="22"/>
      <c r="D70" s="72"/>
      <c r="E70" s="72"/>
      <c r="F70" s="11">
        <f>IF(ISNA(VLOOKUP($C70,'Ev 1'!$B$7:$G$99,6,FALSE)),"",VLOOKUP($C70,'Ev 1'!$B$7:$G$99,6,FALSE))</f>
      </c>
      <c r="G70" s="11">
        <f>IF(ISNA(VLOOKUP($C70,'Ev 2'!$B$7:$G$99,6,FALSE)),"",VLOOKUP($C70,'Ev 2'!$B$7:$G$99,6,FALSE))</f>
      </c>
      <c r="H70" s="11">
        <f>IF(ISNA(VLOOKUP($C70,'Ev 3'!$B$7:$G$97,6,FALSE)),"",VLOOKUP($C70,'Ev 3'!$B$7:$G$97,6,FALSE))</f>
      </c>
      <c r="I70" s="11">
        <f>IF(ISNA(VLOOKUP($C70,'Ev 4'!$B$7:$G$100,6,FALSE)),"",VLOOKUP($C70,'Ev 4'!$B$7:$G$100,6,FALSE))</f>
      </c>
      <c r="J70" s="11">
        <f>IF(ISNA(VLOOKUP($C70,'Ev 5'!$B$7:$G$100,6,FALSE)),"",VLOOKUP($C70,'Ev 5'!$B$7:$G$100,6,FALSE))</f>
      </c>
      <c r="K70" s="11">
        <f>IF(ISNA(VLOOKUP($C70,'Ev 6'!$B$7:$G$100,6,FALSE)),"",VLOOKUP($C70,'Ev 6'!$B$7:$G$100,6,FALSE))</f>
      </c>
      <c r="L70" s="11">
        <f>IF(ISNA(VLOOKUP($C70,'Ev 7'!$B$7:$G$100,6,FALSE)),"",VLOOKUP($C70,'Ev 7'!$B$7:$G$100,6,FALSE))</f>
      </c>
      <c r="M70" s="11">
        <f>IF(ISNA(VLOOKUP($C70,'Ev 8'!$B$7:$G$100,6,FALSE)),"",VLOOKUP($C70,'Ev 8'!$B$7:$G$100,6,FALSE))</f>
      </c>
      <c r="N70" s="11">
        <f>IF(ISNA(VLOOKUP($C70,'Ev 9'!$B$7:$G$100,6,FALSE)),"",VLOOKUP($C70,'Ev 9'!$B$7:$G$100,6,FALSE))</f>
      </c>
      <c r="O70" s="11">
        <f>IF(ISNA(VLOOKUP($C70,'Ev 10'!$B$7:$G$100,6,FALSE)),"",VLOOKUP($C70,'Ev 10'!$B$7:$G$100,6,FALSE))</f>
      </c>
      <c r="P70" s="12">
        <f t="shared" si="24"/>
      </c>
      <c r="U70" s="3">
        <f t="shared" si="25"/>
      </c>
      <c r="V70" s="3">
        <f t="shared" si="26"/>
      </c>
      <c r="W70" s="3">
        <f t="shared" si="27"/>
      </c>
      <c r="X70" s="3">
        <f t="shared" si="28"/>
      </c>
      <c r="Y70" s="3">
        <f t="shared" si="29"/>
      </c>
      <c r="Z70" s="3">
        <f t="shared" si="30"/>
      </c>
      <c r="AA70" s="3">
        <f t="shared" si="31"/>
      </c>
      <c r="AB70" s="3">
        <f t="shared" si="32"/>
      </c>
      <c r="AC70" s="3">
        <f t="shared" si="33"/>
      </c>
      <c r="AD70" s="3">
        <f t="shared" si="34"/>
      </c>
    </row>
    <row r="71" spans="1:30" ht="12.75">
      <c r="A71" s="22"/>
      <c r="B71" s="23"/>
      <c r="C71" s="22"/>
      <c r="D71" s="72"/>
      <c r="E71" s="72"/>
      <c r="F71" s="11">
        <f>IF(ISNA(VLOOKUP($C71,'Ev 1'!$B$7:$G$99,6,FALSE)),"",VLOOKUP($C71,'Ev 1'!$B$7:$G$99,6,FALSE))</f>
      </c>
      <c r="G71" s="11">
        <f>IF(ISNA(VLOOKUP($C71,'Ev 2'!$B$7:$G$99,6,FALSE)),"",VLOOKUP($C71,'Ev 2'!$B$7:$G$99,6,FALSE))</f>
      </c>
      <c r="H71" s="11">
        <f>IF(ISNA(VLOOKUP($C71,'Ev 3'!$B$7:$G$97,6,FALSE)),"",VLOOKUP($C71,'Ev 3'!$B$7:$G$97,6,FALSE))</f>
      </c>
      <c r="I71" s="11">
        <f>IF(ISNA(VLOOKUP($C71,'Ev 4'!$B$7:$G$100,6,FALSE)),"",VLOOKUP($C71,'Ev 4'!$B$7:$G$100,6,FALSE))</f>
      </c>
      <c r="J71" s="11">
        <f>IF(ISNA(VLOOKUP($C71,'Ev 5'!$B$7:$G$100,6,FALSE)),"",VLOOKUP($C71,'Ev 5'!$B$7:$G$100,6,FALSE))</f>
      </c>
      <c r="K71" s="11">
        <f>IF(ISNA(VLOOKUP($C71,'Ev 6'!$B$7:$G$100,6,FALSE)),"",VLOOKUP($C71,'Ev 6'!$B$7:$G$100,6,FALSE))</f>
      </c>
      <c r="L71" s="11">
        <f>IF(ISNA(VLOOKUP($C71,'Ev 7'!$B$7:$G$100,6,FALSE)),"",VLOOKUP($C71,'Ev 7'!$B$7:$G$100,6,FALSE))</f>
      </c>
      <c r="M71" s="11">
        <f>IF(ISNA(VLOOKUP($C71,'Ev 8'!$B$7:$G$100,6,FALSE)),"",VLOOKUP($C71,'Ev 8'!$B$7:$G$100,6,FALSE))</f>
      </c>
      <c r="N71" s="11">
        <f>IF(ISNA(VLOOKUP($C71,'Ev 9'!$B$7:$G$100,6,FALSE)),"",VLOOKUP($C71,'Ev 9'!$B$7:$G$100,6,FALSE))</f>
      </c>
      <c r="O71" s="11">
        <f>IF(ISNA(VLOOKUP($C71,'Ev 10'!$B$7:$G$100,6,FALSE)),"",VLOOKUP($C71,'Ev 10'!$B$7:$G$100,6,FALSE))</f>
      </c>
      <c r="P71" s="12">
        <f t="shared" si="24"/>
      </c>
      <c r="U71" s="3">
        <f t="shared" si="25"/>
      </c>
      <c r="V71" s="3">
        <f t="shared" si="26"/>
      </c>
      <c r="W71" s="3">
        <f t="shared" si="27"/>
      </c>
      <c r="X71" s="3">
        <f t="shared" si="28"/>
      </c>
      <c r="Y71" s="3">
        <f t="shared" si="29"/>
      </c>
      <c r="Z71" s="3">
        <f t="shared" si="30"/>
      </c>
      <c r="AA71" s="3">
        <f t="shared" si="31"/>
      </c>
      <c r="AB71" s="3">
        <f t="shared" si="32"/>
      </c>
      <c r="AC71" s="3">
        <f t="shared" si="33"/>
      </c>
      <c r="AD71" s="3">
        <f t="shared" si="34"/>
      </c>
    </row>
    <row r="72" spans="1:30" ht="12.75">
      <c r="A72" s="22"/>
      <c r="B72" s="23"/>
      <c r="C72" s="22"/>
      <c r="D72" s="72"/>
      <c r="E72" s="72"/>
      <c r="F72" s="11">
        <f>IF(ISNA(VLOOKUP($C72,'Ev 1'!$B$7:$G$99,6,FALSE)),"",VLOOKUP($C72,'Ev 1'!$B$7:$G$99,6,FALSE))</f>
      </c>
      <c r="G72" s="11">
        <f>IF(ISNA(VLOOKUP($C72,'Ev 2'!$B$7:$G$99,6,FALSE)),"",VLOOKUP($C72,'Ev 2'!$B$7:$G$99,6,FALSE))</f>
      </c>
      <c r="H72" s="11">
        <f>IF(ISNA(VLOOKUP($C72,'Ev 3'!$B$7:$G$97,6,FALSE)),"",VLOOKUP($C72,'Ev 3'!$B$7:$G$97,6,FALSE))</f>
      </c>
      <c r="I72" s="11">
        <f>IF(ISNA(VLOOKUP($C72,'Ev 4'!$B$7:$G$100,6,FALSE)),"",VLOOKUP($C72,'Ev 4'!$B$7:$G$100,6,FALSE))</f>
      </c>
      <c r="J72" s="11">
        <f>IF(ISNA(VLOOKUP($C72,'Ev 5'!$B$7:$G$100,6,FALSE)),"",VLOOKUP($C72,'Ev 5'!$B$7:$G$100,6,FALSE))</f>
      </c>
      <c r="K72" s="11">
        <f>IF(ISNA(VLOOKUP($C72,'Ev 6'!$B$7:$G$100,6,FALSE)),"",VLOOKUP($C72,'Ev 6'!$B$7:$G$100,6,FALSE))</f>
      </c>
      <c r="L72" s="11">
        <f>IF(ISNA(VLOOKUP($C72,'Ev 7'!$B$7:$G$100,6,FALSE)),"",VLOOKUP($C72,'Ev 7'!$B$7:$G$100,6,FALSE))</f>
      </c>
      <c r="M72" s="11">
        <f>IF(ISNA(VLOOKUP($C72,'Ev 8'!$B$7:$G$100,6,FALSE)),"",VLOOKUP($C72,'Ev 8'!$B$7:$G$100,6,FALSE))</f>
      </c>
      <c r="N72" s="11">
        <f>IF(ISNA(VLOOKUP($C72,'Ev 9'!$B$7:$G$100,6,FALSE)),"",VLOOKUP($C72,'Ev 9'!$B$7:$G$100,6,FALSE))</f>
      </c>
      <c r="O72" s="11">
        <f>IF(ISNA(VLOOKUP($C72,'Ev 10'!$B$7:$G$100,6,FALSE)),"",VLOOKUP($C72,'Ev 10'!$B$7:$G$100,6,FALSE))</f>
      </c>
      <c r="P72" s="12">
        <f t="shared" si="24"/>
      </c>
      <c r="U72" s="3">
        <f t="shared" si="25"/>
      </c>
      <c r="V72" s="3">
        <f t="shared" si="26"/>
      </c>
      <c r="W72" s="3">
        <f t="shared" si="27"/>
      </c>
      <c r="X72" s="3">
        <f t="shared" si="28"/>
      </c>
      <c r="Y72" s="3">
        <f t="shared" si="29"/>
      </c>
      <c r="Z72" s="3">
        <f t="shared" si="30"/>
      </c>
      <c r="AA72" s="3">
        <f t="shared" si="31"/>
      </c>
      <c r="AB72" s="3">
        <f t="shared" si="32"/>
      </c>
      <c r="AC72" s="3">
        <f t="shared" si="33"/>
      </c>
      <c r="AD72" s="3">
        <f t="shared" si="34"/>
      </c>
    </row>
    <row r="73" spans="1:30" ht="12.75">
      <c r="A73" s="22"/>
      <c r="B73" s="23"/>
      <c r="C73" s="22"/>
      <c r="D73" s="72"/>
      <c r="E73" s="72"/>
      <c r="F73" s="11">
        <f>IF(ISNA(VLOOKUP($C73,'Ev 1'!$B$7:$G$99,6,FALSE)),"",VLOOKUP($C73,'Ev 1'!$B$7:$G$99,6,FALSE))</f>
      </c>
      <c r="G73" s="11">
        <f>IF(ISNA(VLOOKUP($C73,'Ev 2'!$B$7:$G$99,6,FALSE)),"",VLOOKUP($C73,'Ev 2'!$B$7:$G$99,6,FALSE))</f>
      </c>
      <c r="H73" s="11">
        <f>IF(ISNA(VLOOKUP($C73,'Ev 3'!$B$7:$G$97,6,FALSE)),"",VLOOKUP($C73,'Ev 3'!$B$7:$G$97,6,FALSE))</f>
      </c>
      <c r="I73" s="11">
        <f>IF(ISNA(VLOOKUP($C73,'Ev 4'!$B$7:$G$100,6,FALSE)),"",VLOOKUP($C73,'Ev 4'!$B$7:$G$100,6,FALSE))</f>
      </c>
      <c r="J73" s="11">
        <f>IF(ISNA(VLOOKUP($C73,'Ev 5'!$B$7:$G$100,6,FALSE)),"",VLOOKUP($C73,'Ev 5'!$B$7:$G$100,6,FALSE))</f>
      </c>
      <c r="K73" s="11">
        <f>IF(ISNA(VLOOKUP($C73,'Ev 6'!$B$7:$G$100,6,FALSE)),"",VLOOKUP($C73,'Ev 6'!$B$7:$G$100,6,FALSE))</f>
      </c>
      <c r="L73" s="11">
        <f>IF(ISNA(VLOOKUP($C73,'Ev 7'!$B$7:$G$100,6,FALSE)),"",VLOOKUP($C73,'Ev 7'!$B$7:$G$100,6,FALSE))</f>
      </c>
      <c r="M73" s="11">
        <f>IF(ISNA(VLOOKUP($C73,'Ev 8'!$B$7:$G$100,6,FALSE)),"",VLOOKUP($C73,'Ev 8'!$B$7:$G$100,6,FALSE))</f>
      </c>
      <c r="N73" s="11">
        <f>IF(ISNA(VLOOKUP($C73,'Ev 9'!$B$7:$G$100,6,FALSE)),"",VLOOKUP($C73,'Ev 9'!$B$7:$G$100,6,FALSE))</f>
      </c>
      <c r="O73" s="11">
        <f>IF(ISNA(VLOOKUP($C73,'Ev 10'!$B$7:$G$100,6,FALSE)),"",VLOOKUP($C73,'Ev 10'!$B$7:$G$100,6,FALSE))</f>
      </c>
      <c r="P73" s="12">
        <f t="shared" si="24"/>
      </c>
      <c r="U73" s="3">
        <f t="shared" si="25"/>
      </c>
      <c r="V73" s="3">
        <f t="shared" si="26"/>
      </c>
      <c r="W73" s="3">
        <f t="shared" si="27"/>
      </c>
      <c r="X73" s="3">
        <f t="shared" si="28"/>
      </c>
      <c r="Y73" s="3">
        <f t="shared" si="29"/>
      </c>
      <c r="Z73" s="3">
        <f t="shared" si="30"/>
      </c>
      <c r="AA73" s="3">
        <f t="shared" si="31"/>
      </c>
      <c r="AB73" s="3">
        <f t="shared" si="32"/>
      </c>
      <c r="AC73" s="3">
        <f t="shared" si="33"/>
      </c>
      <c r="AD73" s="3">
        <f t="shared" si="34"/>
      </c>
    </row>
    <row r="74" spans="1:30" ht="12.75">
      <c r="A74" s="22"/>
      <c r="B74" s="23"/>
      <c r="C74" s="22"/>
      <c r="D74" s="72"/>
      <c r="E74" s="72"/>
      <c r="F74" s="11">
        <f>IF(ISNA(VLOOKUP($C74,'Ev 1'!$B$7:$G$99,6,FALSE)),"",VLOOKUP($C74,'Ev 1'!$B$7:$G$99,6,FALSE))</f>
      </c>
      <c r="G74" s="11">
        <f>IF(ISNA(VLOOKUP($C74,'Ev 2'!$B$7:$G$99,6,FALSE)),"",VLOOKUP($C74,'Ev 2'!$B$7:$G$99,6,FALSE))</f>
      </c>
      <c r="H74" s="11">
        <f>IF(ISNA(VLOOKUP($C74,'Ev 3'!$B$7:$G$97,6,FALSE)),"",VLOOKUP($C74,'Ev 3'!$B$7:$G$97,6,FALSE))</f>
      </c>
      <c r="I74" s="11">
        <f>IF(ISNA(VLOOKUP($C74,'Ev 4'!$B$7:$G$100,6,FALSE)),"",VLOOKUP($C74,'Ev 4'!$B$7:$G$100,6,FALSE))</f>
      </c>
      <c r="J74" s="11">
        <f>IF(ISNA(VLOOKUP($C74,'Ev 5'!$B$7:$G$100,6,FALSE)),"",VLOOKUP($C74,'Ev 5'!$B$7:$G$100,6,FALSE))</f>
      </c>
      <c r="K74" s="11">
        <f>IF(ISNA(VLOOKUP($C74,'Ev 6'!$B$7:$G$100,6,FALSE)),"",VLOOKUP($C74,'Ev 6'!$B$7:$G$100,6,FALSE))</f>
      </c>
      <c r="L74" s="11">
        <f>IF(ISNA(VLOOKUP($C74,'Ev 7'!$B$7:$G$100,6,FALSE)),"",VLOOKUP($C74,'Ev 7'!$B$7:$G$100,6,FALSE))</f>
      </c>
      <c r="M74" s="11">
        <f>IF(ISNA(VLOOKUP($C74,'Ev 8'!$B$7:$G$100,6,FALSE)),"",VLOOKUP($C74,'Ev 8'!$B$7:$G$100,6,FALSE))</f>
      </c>
      <c r="N74" s="11">
        <f>IF(ISNA(VLOOKUP($C74,'Ev 9'!$B$7:$G$100,6,FALSE)),"",VLOOKUP($C74,'Ev 9'!$B$7:$G$100,6,FALSE))</f>
      </c>
      <c r="O74" s="11">
        <f>IF(ISNA(VLOOKUP($C74,'Ev 10'!$B$7:$G$100,6,FALSE)),"",VLOOKUP($C74,'Ev 10'!$B$7:$G$100,6,FALSE))</f>
      </c>
      <c r="P74" s="12">
        <f t="shared" si="24"/>
      </c>
      <c r="U74" s="3">
        <f t="shared" si="25"/>
      </c>
      <c r="V74" s="3">
        <f t="shared" si="26"/>
      </c>
      <c r="W74" s="3">
        <f t="shared" si="27"/>
      </c>
      <c r="X74" s="3">
        <f t="shared" si="28"/>
      </c>
      <c r="Y74" s="3">
        <f t="shared" si="29"/>
      </c>
      <c r="Z74" s="3">
        <f t="shared" si="30"/>
      </c>
      <c r="AA74" s="3">
        <f t="shared" si="31"/>
      </c>
      <c r="AB74" s="3">
        <f t="shared" si="32"/>
      </c>
      <c r="AC74" s="3">
        <f t="shared" si="33"/>
      </c>
      <c r="AD74" s="3">
        <f t="shared" si="34"/>
      </c>
    </row>
    <row r="75" spans="1:30" ht="12.75">
      <c r="A75" s="22"/>
      <c r="B75" s="23"/>
      <c r="C75" s="22"/>
      <c r="D75" s="72"/>
      <c r="E75" s="72"/>
      <c r="F75" s="11">
        <f>IF(ISNA(VLOOKUP($C75,'Ev 1'!$B$7:$G$99,6,FALSE)),"",VLOOKUP($C75,'Ev 1'!$B$7:$G$99,6,FALSE))</f>
      </c>
      <c r="G75" s="11">
        <f>IF(ISNA(VLOOKUP($C75,'Ev 2'!$B$7:$G$99,6,FALSE)),"",VLOOKUP($C75,'Ev 2'!$B$7:$G$99,6,FALSE))</f>
      </c>
      <c r="H75" s="11">
        <f>IF(ISNA(VLOOKUP($C75,'Ev 3'!$B$7:$G$97,6,FALSE)),"",VLOOKUP($C75,'Ev 3'!$B$7:$G$97,6,FALSE))</f>
      </c>
      <c r="I75" s="11">
        <f>IF(ISNA(VLOOKUP($C75,'Ev 4'!$B$7:$G$100,6,FALSE)),"",VLOOKUP($C75,'Ev 4'!$B$7:$G$100,6,FALSE))</f>
      </c>
      <c r="J75" s="11">
        <f>IF(ISNA(VLOOKUP($C75,'Ev 5'!$B$7:$G$100,6,FALSE)),"",VLOOKUP($C75,'Ev 5'!$B$7:$G$100,6,FALSE))</f>
      </c>
      <c r="K75" s="11">
        <f>IF(ISNA(VLOOKUP($C75,'Ev 6'!$B$7:$G$100,6,FALSE)),"",VLOOKUP($C75,'Ev 6'!$B$7:$G$100,6,FALSE))</f>
      </c>
      <c r="L75" s="11">
        <f>IF(ISNA(VLOOKUP($C75,'Ev 7'!$B$7:$G$100,6,FALSE)),"",VLOOKUP($C75,'Ev 7'!$B$7:$G$100,6,FALSE))</f>
      </c>
      <c r="M75" s="11">
        <f>IF(ISNA(VLOOKUP($C75,'Ev 8'!$B$7:$G$100,6,FALSE)),"",VLOOKUP($C75,'Ev 8'!$B$7:$G$100,6,FALSE))</f>
      </c>
      <c r="N75" s="11">
        <f>IF(ISNA(VLOOKUP($C75,'Ev 9'!$B$7:$G$100,6,FALSE)),"",VLOOKUP($C75,'Ev 9'!$B$7:$G$100,6,FALSE))</f>
      </c>
      <c r="O75" s="11">
        <f>IF(ISNA(VLOOKUP($C75,'Ev 10'!$B$7:$G$100,6,FALSE)),"",VLOOKUP($C75,'Ev 10'!$B$7:$G$100,6,FALSE))</f>
      </c>
      <c r="P75" s="12">
        <f t="shared" si="24"/>
      </c>
      <c r="U75" s="3">
        <f t="shared" si="25"/>
      </c>
      <c r="V75" s="3">
        <f t="shared" si="26"/>
      </c>
      <c r="W75" s="3">
        <f t="shared" si="27"/>
      </c>
      <c r="X75" s="3">
        <f t="shared" si="28"/>
      </c>
      <c r="Y75" s="3">
        <f t="shared" si="29"/>
      </c>
      <c r="Z75" s="3">
        <f t="shared" si="30"/>
      </c>
      <c r="AA75" s="3">
        <f t="shared" si="31"/>
      </c>
      <c r="AB75" s="3">
        <f t="shared" si="32"/>
      </c>
      <c r="AC75" s="3">
        <f t="shared" si="33"/>
      </c>
      <c r="AD75" s="3">
        <f t="shared" si="34"/>
      </c>
    </row>
    <row r="76" spans="1:30" ht="12.75">
      <c r="A76" s="22"/>
      <c r="B76" s="23"/>
      <c r="C76" s="22"/>
      <c r="D76" s="72"/>
      <c r="E76" s="72"/>
      <c r="F76" s="11">
        <f>IF(ISNA(VLOOKUP($C76,'Ev 1'!$B$7:$G$99,6,FALSE)),"",VLOOKUP($C76,'Ev 1'!$B$7:$G$99,6,FALSE))</f>
      </c>
      <c r="G76" s="11">
        <f>IF(ISNA(VLOOKUP($C76,'Ev 2'!$B$7:$G$99,6,FALSE)),"",VLOOKUP($C76,'Ev 2'!$B$7:$G$99,6,FALSE))</f>
      </c>
      <c r="H76" s="11">
        <f>IF(ISNA(VLOOKUP($C76,'Ev 3'!$B$7:$G$97,6,FALSE)),"",VLOOKUP($C76,'Ev 3'!$B$7:$G$97,6,FALSE))</f>
      </c>
      <c r="I76" s="11">
        <f>IF(ISNA(VLOOKUP($C76,'Ev 4'!$B$7:$G$100,6,FALSE)),"",VLOOKUP($C76,'Ev 4'!$B$7:$G$100,6,FALSE))</f>
      </c>
      <c r="J76" s="11">
        <f>IF(ISNA(VLOOKUP($C76,'Ev 5'!$B$7:$G$100,6,FALSE)),"",VLOOKUP($C76,'Ev 5'!$B$7:$G$100,6,FALSE))</f>
      </c>
      <c r="K76" s="11">
        <f>IF(ISNA(VLOOKUP($C76,'Ev 6'!$B$7:$G$100,6,FALSE)),"",VLOOKUP($C76,'Ev 6'!$B$7:$G$100,6,FALSE))</f>
      </c>
      <c r="L76" s="11">
        <f>IF(ISNA(VLOOKUP($C76,'Ev 7'!$B$7:$G$100,6,FALSE)),"",VLOOKUP($C76,'Ev 7'!$B$7:$G$100,6,FALSE))</f>
      </c>
      <c r="M76" s="11">
        <f>IF(ISNA(VLOOKUP($C76,'Ev 8'!$B$7:$G$100,6,FALSE)),"",VLOOKUP($C76,'Ev 8'!$B$7:$G$100,6,FALSE))</f>
      </c>
      <c r="N76" s="11">
        <f>IF(ISNA(VLOOKUP($C76,'Ev 9'!$B$7:$G$100,6,FALSE)),"",VLOOKUP($C76,'Ev 9'!$B$7:$G$100,6,FALSE))</f>
      </c>
      <c r="O76" s="11">
        <f>IF(ISNA(VLOOKUP($C76,'Ev 10'!$B$7:$G$100,6,FALSE)),"",VLOOKUP($C76,'Ev 10'!$B$7:$G$100,6,FALSE))</f>
      </c>
      <c r="P76" s="12">
        <f t="shared" si="24"/>
      </c>
      <c r="U76" s="3">
        <f t="shared" si="25"/>
      </c>
      <c r="V76" s="3">
        <f t="shared" si="26"/>
      </c>
      <c r="W76" s="3">
        <f t="shared" si="27"/>
      </c>
      <c r="X76" s="3">
        <f t="shared" si="28"/>
      </c>
      <c r="Y76" s="3">
        <f t="shared" si="29"/>
      </c>
      <c r="Z76" s="3">
        <f t="shared" si="30"/>
      </c>
      <c r="AA76" s="3">
        <f t="shared" si="31"/>
      </c>
      <c r="AB76" s="3">
        <f t="shared" si="32"/>
      </c>
      <c r="AC76" s="3">
        <f t="shared" si="33"/>
      </c>
      <c r="AD76" s="3">
        <f t="shared" si="34"/>
      </c>
    </row>
    <row r="77" spans="1:30" ht="12.75">
      <c r="A77" s="22"/>
      <c r="B77" s="23"/>
      <c r="C77" s="22"/>
      <c r="D77" s="72"/>
      <c r="E77" s="72"/>
      <c r="F77" s="11">
        <f>IF(ISNA(VLOOKUP($C77,'Ev 1'!$B$7:$G$99,6,FALSE)),"",VLOOKUP($C77,'Ev 1'!$B$7:$G$99,6,FALSE))</f>
      </c>
      <c r="G77" s="11">
        <f>IF(ISNA(VLOOKUP($C77,'Ev 2'!$B$7:$G$99,6,FALSE)),"",VLOOKUP($C77,'Ev 2'!$B$7:$G$99,6,FALSE))</f>
      </c>
      <c r="H77" s="11">
        <f>IF(ISNA(VLOOKUP($C77,'Ev 3'!$B$7:$G$97,6,FALSE)),"",VLOOKUP($C77,'Ev 3'!$B$7:$G$97,6,FALSE))</f>
      </c>
      <c r="I77" s="11">
        <f>IF(ISNA(VLOOKUP($C77,'Ev 4'!$B$7:$G$100,6,FALSE)),"",VLOOKUP($C77,'Ev 4'!$B$7:$G$100,6,FALSE))</f>
      </c>
      <c r="J77" s="11">
        <f>IF(ISNA(VLOOKUP($C77,'Ev 5'!$B$7:$G$100,6,FALSE)),"",VLOOKUP($C77,'Ev 5'!$B$7:$G$100,6,FALSE))</f>
      </c>
      <c r="K77" s="11">
        <f>IF(ISNA(VLOOKUP($C77,'Ev 6'!$B$7:$G$100,6,FALSE)),"",VLOOKUP($C77,'Ev 6'!$B$7:$G$100,6,FALSE))</f>
      </c>
      <c r="L77" s="11">
        <f>IF(ISNA(VLOOKUP($C77,'Ev 7'!$B$7:$G$100,6,FALSE)),"",VLOOKUP($C77,'Ev 7'!$B$7:$G$100,6,FALSE))</f>
      </c>
      <c r="M77" s="11">
        <f>IF(ISNA(VLOOKUP($C77,'Ev 8'!$B$7:$G$100,6,FALSE)),"",VLOOKUP($C77,'Ev 8'!$B$7:$G$100,6,FALSE))</f>
      </c>
      <c r="N77" s="11">
        <f>IF(ISNA(VLOOKUP($C77,'Ev 9'!$B$7:$G$100,6,FALSE)),"",VLOOKUP($C77,'Ev 9'!$B$7:$G$100,6,FALSE))</f>
      </c>
      <c r="O77" s="11">
        <f>IF(ISNA(VLOOKUP($C77,'Ev 10'!$B$7:$G$100,6,FALSE)),"",VLOOKUP($C77,'Ev 10'!$B$7:$G$100,6,FALSE))</f>
      </c>
      <c r="P77" s="12">
        <f t="shared" si="24"/>
      </c>
      <c r="U77" s="3">
        <f t="shared" si="25"/>
      </c>
      <c r="V77" s="3">
        <f t="shared" si="26"/>
      </c>
      <c r="W77" s="3">
        <f t="shared" si="27"/>
      </c>
      <c r="X77" s="3">
        <f t="shared" si="28"/>
      </c>
      <c r="Y77" s="3">
        <f t="shared" si="29"/>
      </c>
      <c r="Z77" s="3">
        <f t="shared" si="30"/>
      </c>
      <c r="AA77" s="3">
        <f t="shared" si="31"/>
      </c>
      <c r="AB77" s="3">
        <f t="shared" si="32"/>
      </c>
      <c r="AC77" s="3">
        <f t="shared" si="33"/>
      </c>
      <c r="AD77" s="3">
        <f t="shared" si="34"/>
      </c>
    </row>
    <row r="78" spans="1:30" ht="12.75">
      <c r="A78" s="22"/>
      <c r="B78" s="23"/>
      <c r="C78" s="22"/>
      <c r="D78" s="72"/>
      <c r="E78" s="72"/>
      <c r="F78" s="11">
        <f>IF(ISNA(VLOOKUP($C78,'Ev 1'!$B$7:$G$99,6,FALSE)),"",VLOOKUP($C78,'Ev 1'!$B$7:$G$99,6,FALSE))</f>
      </c>
      <c r="G78" s="11">
        <f>IF(ISNA(VLOOKUP($C78,'Ev 2'!$B$7:$G$99,6,FALSE)),"",VLOOKUP($C78,'Ev 2'!$B$7:$G$99,6,FALSE))</f>
      </c>
      <c r="H78" s="11">
        <f>IF(ISNA(VLOOKUP($C78,'Ev 3'!$B$7:$G$97,6,FALSE)),"",VLOOKUP($C78,'Ev 3'!$B$7:$G$97,6,FALSE))</f>
      </c>
      <c r="I78" s="11">
        <f>IF(ISNA(VLOOKUP($C78,'Ev 4'!$B$7:$G$100,6,FALSE)),"",VLOOKUP($C78,'Ev 4'!$B$7:$G$100,6,FALSE))</f>
      </c>
      <c r="J78" s="11">
        <f>IF(ISNA(VLOOKUP($C78,'Ev 5'!$B$7:$G$100,6,FALSE)),"",VLOOKUP($C78,'Ev 5'!$B$7:$G$100,6,FALSE))</f>
      </c>
      <c r="K78" s="11">
        <f>IF(ISNA(VLOOKUP($C78,'Ev 6'!$B$7:$G$100,6,FALSE)),"",VLOOKUP($C78,'Ev 6'!$B$7:$G$100,6,FALSE))</f>
      </c>
      <c r="L78" s="11">
        <f>IF(ISNA(VLOOKUP($C78,'Ev 7'!$B$7:$G$100,6,FALSE)),"",VLOOKUP($C78,'Ev 7'!$B$7:$G$100,6,FALSE))</f>
      </c>
      <c r="M78" s="11">
        <f>IF(ISNA(VLOOKUP($C78,'Ev 8'!$B$7:$G$100,6,FALSE)),"",VLOOKUP($C78,'Ev 8'!$B$7:$G$100,6,FALSE))</f>
      </c>
      <c r="N78" s="11">
        <f>IF(ISNA(VLOOKUP($C78,'Ev 9'!$B$7:$G$100,6,FALSE)),"",VLOOKUP($C78,'Ev 9'!$B$7:$G$100,6,FALSE))</f>
      </c>
      <c r="O78" s="11">
        <f>IF(ISNA(VLOOKUP($C78,'Ev 10'!$B$7:$G$100,6,FALSE)),"",VLOOKUP($C78,'Ev 10'!$B$7:$G$100,6,FALSE))</f>
      </c>
      <c r="P78" s="12">
        <f t="shared" si="24"/>
      </c>
      <c r="U78" s="3">
        <f t="shared" si="25"/>
      </c>
      <c r="V78" s="3">
        <f t="shared" si="26"/>
      </c>
      <c r="W78" s="3">
        <f t="shared" si="27"/>
      </c>
      <c r="X78" s="3">
        <f t="shared" si="28"/>
      </c>
      <c r="Y78" s="3">
        <f t="shared" si="29"/>
      </c>
      <c r="Z78" s="3">
        <f t="shared" si="30"/>
      </c>
      <c r="AA78" s="3">
        <f t="shared" si="31"/>
      </c>
      <c r="AB78" s="3">
        <f t="shared" si="32"/>
      </c>
      <c r="AC78" s="3">
        <f t="shared" si="33"/>
      </c>
      <c r="AD78" s="3">
        <f t="shared" si="34"/>
      </c>
    </row>
    <row r="79" spans="1:30" ht="12.75">
      <c r="A79" s="22"/>
      <c r="B79" s="23"/>
      <c r="C79" s="22"/>
      <c r="D79" s="72"/>
      <c r="E79" s="72"/>
      <c r="F79" s="11">
        <f>IF(ISNA(VLOOKUP($C79,'Ev 1'!$B$7:$G$99,6,FALSE)),"",VLOOKUP($C79,'Ev 1'!$B$7:$G$99,6,FALSE))</f>
      </c>
      <c r="G79" s="11">
        <f>IF(ISNA(VLOOKUP($C79,'Ev 2'!$B$7:$G$99,6,FALSE)),"",VLOOKUP($C79,'Ev 2'!$B$7:$G$99,6,FALSE))</f>
      </c>
      <c r="H79" s="11">
        <f>IF(ISNA(VLOOKUP($C79,'Ev 3'!$B$7:$G$97,6,FALSE)),"",VLOOKUP($C79,'Ev 3'!$B$7:$G$97,6,FALSE))</f>
      </c>
      <c r="I79" s="11">
        <f>IF(ISNA(VLOOKUP($C79,'Ev 4'!$B$7:$G$100,6,FALSE)),"",VLOOKUP($C79,'Ev 4'!$B$7:$G$100,6,FALSE))</f>
      </c>
      <c r="J79" s="11">
        <f>IF(ISNA(VLOOKUP($C79,'Ev 5'!$B$7:$G$100,6,FALSE)),"",VLOOKUP($C79,'Ev 5'!$B$7:$G$100,6,FALSE))</f>
      </c>
      <c r="K79" s="11">
        <f>IF(ISNA(VLOOKUP($C79,'Ev 6'!$B$7:$G$100,6,FALSE)),"",VLOOKUP($C79,'Ev 6'!$B$7:$G$100,6,FALSE))</f>
      </c>
      <c r="L79" s="11">
        <f>IF(ISNA(VLOOKUP($C79,'Ev 7'!$B$7:$G$100,6,FALSE)),"",VLOOKUP($C79,'Ev 7'!$B$7:$G$100,6,FALSE))</f>
      </c>
      <c r="M79" s="11">
        <f>IF(ISNA(VLOOKUP($C79,'Ev 8'!$B$7:$G$100,6,FALSE)),"",VLOOKUP($C79,'Ev 8'!$B$7:$G$100,6,FALSE))</f>
      </c>
      <c r="N79" s="11">
        <f>IF(ISNA(VLOOKUP($C79,'Ev 9'!$B$7:$G$100,6,FALSE)),"",VLOOKUP($C79,'Ev 9'!$B$7:$G$100,6,FALSE))</f>
      </c>
      <c r="O79" s="11">
        <f>IF(ISNA(VLOOKUP($C79,'Ev 10'!$B$7:$G$100,6,FALSE)),"",VLOOKUP($C79,'Ev 10'!$B$7:$G$100,6,FALSE))</f>
      </c>
      <c r="P79" s="12">
        <f t="shared" si="24"/>
      </c>
      <c r="U79" s="3">
        <f t="shared" si="25"/>
      </c>
      <c r="V79" s="3">
        <f t="shared" si="26"/>
      </c>
      <c r="W79" s="3">
        <f t="shared" si="27"/>
      </c>
      <c r="X79" s="3">
        <f t="shared" si="28"/>
      </c>
      <c r="Y79" s="3">
        <f t="shared" si="29"/>
      </c>
      <c r="Z79" s="3">
        <f t="shared" si="30"/>
      </c>
      <c r="AA79" s="3">
        <f t="shared" si="31"/>
      </c>
      <c r="AB79" s="3">
        <f t="shared" si="32"/>
      </c>
      <c r="AC79" s="3">
        <f t="shared" si="33"/>
      </c>
      <c r="AD79" s="3">
        <f t="shared" si="34"/>
      </c>
    </row>
    <row r="80" spans="1:30" ht="12.75">
      <c r="A80" s="22"/>
      <c r="B80" s="23"/>
      <c r="C80" s="22"/>
      <c r="D80" s="72"/>
      <c r="E80" s="72"/>
      <c r="F80" s="11">
        <f>IF(ISNA(VLOOKUP($C80,'Ev 1'!$B$7:$G$99,6,FALSE)),"",VLOOKUP($C80,'Ev 1'!$B$7:$G$99,6,FALSE))</f>
      </c>
      <c r="G80" s="11">
        <f>IF(ISNA(VLOOKUP($C80,'Ev 2'!$B$7:$G$99,6,FALSE)),"",VLOOKUP($C80,'Ev 2'!$B$7:$G$99,6,FALSE))</f>
      </c>
      <c r="H80" s="11">
        <f>IF(ISNA(VLOOKUP($C80,'Ev 3'!$B$7:$G$97,6,FALSE)),"",VLOOKUP($C80,'Ev 3'!$B$7:$G$97,6,FALSE))</f>
      </c>
      <c r="I80" s="11">
        <f>IF(ISNA(VLOOKUP($C80,'Ev 4'!$B$7:$G$100,6,FALSE)),"",VLOOKUP($C80,'Ev 4'!$B$7:$G$100,6,FALSE))</f>
      </c>
      <c r="J80" s="11">
        <f>IF(ISNA(VLOOKUP($C80,'Ev 5'!$B$7:$G$100,6,FALSE)),"",VLOOKUP($C80,'Ev 5'!$B$7:$G$100,6,FALSE))</f>
      </c>
      <c r="K80" s="11">
        <f>IF(ISNA(VLOOKUP($C80,'Ev 6'!$B$7:$G$100,6,FALSE)),"",VLOOKUP($C80,'Ev 6'!$B$7:$G$100,6,FALSE))</f>
      </c>
      <c r="L80" s="11">
        <f>IF(ISNA(VLOOKUP($C80,'Ev 7'!$B$7:$G$100,6,FALSE)),"",VLOOKUP($C80,'Ev 7'!$B$7:$G$100,6,FALSE))</f>
      </c>
      <c r="M80" s="11">
        <f>IF(ISNA(VLOOKUP($C80,'Ev 8'!$B$7:$G$100,6,FALSE)),"",VLOOKUP($C80,'Ev 8'!$B$7:$G$100,6,FALSE))</f>
      </c>
      <c r="N80" s="11">
        <f>IF(ISNA(VLOOKUP($C80,'Ev 9'!$B$7:$G$100,6,FALSE)),"",VLOOKUP($C80,'Ev 9'!$B$7:$G$100,6,FALSE))</f>
      </c>
      <c r="O80" s="11">
        <f>IF(ISNA(VLOOKUP($C80,'Ev 10'!$B$7:$G$100,6,FALSE)),"",VLOOKUP($C80,'Ev 10'!$B$7:$G$100,6,FALSE))</f>
      </c>
      <c r="P80" s="12">
        <f t="shared" si="24"/>
      </c>
      <c r="U80" s="3">
        <f t="shared" si="25"/>
      </c>
      <c r="V80" s="3">
        <f t="shared" si="26"/>
      </c>
      <c r="W80" s="3">
        <f t="shared" si="27"/>
      </c>
      <c r="X80" s="3">
        <f t="shared" si="28"/>
      </c>
      <c r="Y80" s="3">
        <f t="shared" si="29"/>
      </c>
      <c r="Z80" s="3">
        <f t="shared" si="30"/>
      </c>
      <c r="AA80" s="3">
        <f t="shared" si="31"/>
      </c>
      <c r="AB80" s="3">
        <f t="shared" si="32"/>
      </c>
      <c r="AC80" s="3">
        <f t="shared" si="33"/>
      </c>
      <c r="AD80" s="3">
        <f t="shared" si="34"/>
      </c>
    </row>
    <row r="81" spans="1:30" ht="12.75">
      <c r="A81" s="22"/>
      <c r="B81" s="23"/>
      <c r="C81" s="22"/>
      <c r="D81" s="72"/>
      <c r="E81" s="72"/>
      <c r="F81" s="11">
        <f>IF(ISNA(VLOOKUP($C81,'Ev 1'!$B$7:$G$99,6,FALSE)),"",VLOOKUP($C81,'Ev 1'!$B$7:$G$99,6,FALSE))</f>
      </c>
      <c r="G81" s="11">
        <f>IF(ISNA(VLOOKUP($C81,'Ev 2'!$B$7:$G$99,6,FALSE)),"",VLOOKUP($C81,'Ev 2'!$B$7:$G$99,6,FALSE))</f>
      </c>
      <c r="H81" s="11">
        <f>IF(ISNA(VLOOKUP($C81,'Ev 3'!$B$7:$G$97,6,FALSE)),"",VLOOKUP($C81,'Ev 3'!$B$7:$G$97,6,FALSE))</f>
      </c>
      <c r="I81" s="11">
        <f>IF(ISNA(VLOOKUP($C81,'Ev 4'!$B$7:$G$100,6,FALSE)),"",VLOOKUP($C81,'Ev 4'!$B$7:$G$100,6,FALSE))</f>
      </c>
      <c r="J81" s="11">
        <f>IF(ISNA(VLOOKUP($C81,'Ev 5'!$B$7:$G$100,6,FALSE)),"",VLOOKUP($C81,'Ev 5'!$B$7:$G$100,6,FALSE))</f>
      </c>
      <c r="K81" s="11">
        <f>IF(ISNA(VLOOKUP($C81,'Ev 6'!$B$7:$G$100,6,FALSE)),"",VLOOKUP($C81,'Ev 6'!$B$7:$G$100,6,FALSE))</f>
      </c>
      <c r="L81" s="11">
        <f>IF(ISNA(VLOOKUP($C81,'Ev 7'!$B$7:$G$100,6,FALSE)),"",VLOOKUP($C81,'Ev 7'!$B$7:$G$100,6,FALSE))</f>
      </c>
      <c r="M81" s="11">
        <f>IF(ISNA(VLOOKUP($C81,'Ev 8'!$B$7:$G$100,6,FALSE)),"",VLOOKUP($C81,'Ev 8'!$B$7:$G$100,6,FALSE))</f>
      </c>
      <c r="N81" s="11">
        <f>IF(ISNA(VLOOKUP($C81,'Ev 9'!$B$7:$G$100,6,FALSE)),"",VLOOKUP($C81,'Ev 9'!$B$7:$G$100,6,FALSE))</f>
      </c>
      <c r="O81" s="11">
        <f>IF(ISNA(VLOOKUP($C81,'Ev 10'!$B$7:$G$100,6,FALSE)),"",VLOOKUP($C81,'Ev 10'!$B$7:$G$100,6,FALSE))</f>
      </c>
      <c r="P81" s="12">
        <f t="shared" si="24"/>
      </c>
      <c r="U81" s="3">
        <f t="shared" si="25"/>
      </c>
      <c r="V81" s="3">
        <f t="shared" si="26"/>
      </c>
      <c r="W81" s="3">
        <f t="shared" si="27"/>
      </c>
      <c r="X81" s="3">
        <f t="shared" si="28"/>
      </c>
      <c r="Y81" s="3">
        <f t="shared" si="29"/>
      </c>
      <c r="Z81" s="3">
        <f t="shared" si="30"/>
      </c>
      <c r="AA81" s="3">
        <f t="shared" si="31"/>
      </c>
      <c r="AB81" s="3">
        <f t="shared" si="32"/>
      </c>
      <c r="AC81" s="3">
        <f t="shared" si="33"/>
      </c>
      <c r="AD81" s="3">
        <f t="shared" si="34"/>
      </c>
    </row>
    <row r="82" spans="1:30" ht="12.75">
      <c r="A82" s="22"/>
      <c r="B82" s="23"/>
      <c r="C82" s="22"/>
      <c r="D82" s="72"/>
      <c r="E82" s="72"/>
      <c r="F82" s="11">
        <f>IF(ISNA(VLOOKUP($C82,'Ev 1'!$B$7:$G$99,6,FALSE)),"",VLOOKUP($C82,'Ev 1'!$B$7:$G$99,6,FALSE))</f>
      </c>
      <c r="G82" s="11">
        <f>IF(ISNA(VLOOKUP($C82,'Ev 2'!$B$7:$G$99,6,FALSE)),"",VLOOKUP($C82,'Ev 2'!$B$7:$G$99,6,FALSE))</f>
      </c>
      <c r="H82" s="11">
        <f>IF(ISNA(VLOOKUP($C82,'Ev 3'!$B$7:$G$97,6,FALSE)),"",VLOOKUP($C82,'Ev 3'!$B$7:$G$97,6,FALSE))</f>
      </c>
      <c r="I82" s="11">
        <f>IF(ISNA(VLOOKUP($C82,'Ev 4'!$B$7:$G$100,6,FALSE)),"",VLOOKUP($C82,'Ev 4'!$B$7:$G$100,6,FALSE))</f>
      </c>
      <c r="J82" s="11">
        <f>IF(ISNA(VLOOKUP($C82,'Ev 5'!$B$7:$G$100,6,FALSE)),"",VLOOKUP($C82,'Ev 5'!$B$7:$G$100,6,FALSE))</f>
      </c>
      <c r="K82" s="11">
        <f>IF(ISNA(VLOOKUP($C82,'Ev 6'!$B$7:$G$100,6,FALSE)),"",VLOOKUP($C82,'Ev 6'!$B$7:$G$100,6,FALSE))</f>
      </c>
      <c r="L82" s="11">
        <f>IF(ISNA(VLOOKUP($C82,'Ev 7'!$B$7:$G$100,6,FALSE)),"",VLOOKUP($C82,'Ev 7'!$B$7:$G$100,6,FALSE))</f>
      </c>
      <c r="M82" s="11">
        <f>IF(ISNA(VLOOKUP($C82,'Ev 8'!$B$7:$G$100,6,FALSE)),"",VLOOKUP($C82,'Ev 8'!$B$7:$G$100,6,FALSE))</f>
      </c>
      <c r="N82" s="11">
        <f>IF(ISNA(VLOOKUP($C82,'Ev 9'!$B$7:$G$100,6,FALSE)),"",VLOOKUP($C82,'Ev 9'!$B$7:$G$100,6,FALSE))</f>
      </c>
      <c r="O82" s="11">
        <f>IF(ISNA(VLOOKUP($C82,'Ev 10'!$B$7:$G$100,6,FALSE)),"",VLOOKUP($C82,'Ev 10'!$B$7:$G$100,6,FALSE))</f>
      </c>
      <c r="P82" s="12">
        <f t="shared" si="24"/>
      </c>
      <c r="U82" s="3">
        <f t="shared" si="25"/>
      </c>
      <c r="V82" s="3">
        <f t="shared" si="26"/>
      </c>
      <c r="W82" s="3">
        <f t="shared" si="27"/>
      </c>
      <c r="X82" s="3">
        <f t="shared" si="28"/>
      </c>
      <c r="Y82" s="3">
        <f t="shared" si="29"/>
      </c>
      <c r="Z82" s="3">
        <f t="shared" si="30"/>
      </c>
      <c r="AA82" s="3">
        <f t="shared" si="31"/>
      </c>
      <c r="AB82" s="3">
        <f t="shared" si="32"/>
      </c>
      <c r="AC82" s="3">
        <f t="shared" si="33"/>
      </c>
      <c r="AD82" s="3">
        <f t="shared" si="34"/>
      </c>
    </row>
    <row r="83" spans="1:30" ht="12.75">
      <c r="A83" s="22"/>
      <c r="B83" s="23"/>
      <c r="C83" s="22"/>
      <c r="D83" s="72"/>
      <c r="E83" s="72"/>
      <c r="F83" s="11">
        <f>IF(ISNA(VLOOKUP($C83,'Ev 1'!$B$7:$G$99,6,FALSE)),"",VLOOKUP($C83,'Ev 1'!$B$7:$G$99,6,FALSE))</f>
      </c>
      <c r="G83" s="11">
        <f>IF(ISNA(VLOOKUP($C83,'Ev 2'!$B$7:$G$99,6,FALSE)),"",VLOOKUP($C83,'Ev 2'!$B$7:$G$99,6,FALSE))</f>
      </c>
      <c r="H83" s="11">
        <f>IF(ISNA(VLOOKUP($C83,'Ev 3'!$B$7:$G$97,6,FALSE)),"",VLOOKUP($C83,'Ev 3'!$B$7:$G$97,6,FALSE))</f>
      </c>
      <c r="I83" s="11">
        <f>IF(ISNA(VLOOKUP($C83,'Ev 4'!$B$7:$G$100,6,FALSE)),"",VLOOKUP($C83,'Ev 4'!$B$7:$G$100,6,FALSE))</f>
      </c>
      <c r="J83" s="11">
        <f>IF(ISNA(VLOOKUP($C83,'Ev 5'!$B$7:$G$100,6,FALSE)),"",VLOOKUP($C83,'Ev 5'!$B$7:$G$100,6,FALSE))</f>
      </c>
      <c r="K83" s="11">
        <f>IF(ISNA(VLOOKUP($C83,'Ev 6'!$B$7:$G$100,6,FALSE)),"",VLOOKUP($C83,'Ev 6'!$B$7:$G$100,6,FALSE))</f>
      </c>
      <c r="L83" s="11">
        <f>IF(ISNA(VLOOKUP($C83,'Ev 7'!$B$7:$G$100,6,FALSE)),"",VLOOKUP($C83,'Ev 7'!$B$7:$G$100,6,FALSE))</f>
      </c>
      <c r="M83" s="11">
        <f>IF(ISNA(VLOOKUP($C83,'Ev 8'!$B$7:$G$100,6,FALSE)),"",VLOOKUP($C83,'Ev 8'!$B$7:$G$100,6,FALSE))</f>
      </c>
      <c r="N83" s="11">
        <f>IF(ISNA(VLOOKUP($C83,'Ev 9'!$B$7:$G$100,6,FALSE)),"",VLOOKUP($C83,'Ev 9'!$B$7:$G$100,6,FALSE))</f>
      </c>
      <c r="O83" s="11">
        <f>IF(ISNA(VLOOKUP($C83,'Ev 10'!$B$7:$G$100,6,FALSE)),"",VLOOKUP($C83,'Ev 10'!$B$7:$G$100,6,FALSE))</f>
      </c>
      <c r="P83" s="12">
        <f t="shared" si="24"/>
      </c>
      <c r="U83" s="3">
        <f t="shared" si="25"/>
      </c>
      <c r="V83" s="3">
        <f t="shared" si="26"/>
      </c>
      <c r="W83" s="3">
        <f t="shared" si="27"/>
      </c>
      <c r="X83" s="3">
        <f t="shared" si="28"/>
      </c>
      <c r="Y83" s="3">
        <f t="shared" si="29"/>
      </c>
      <c r="Z83" s="3">
        <f t="shared" si="30"/>
      </c>
      <c r="AA83" s="3">
        <f t="shared" si="31"/>
      </c>
      <c r="AB83" s="3">
        <f t="shared" si="32"/>
      </c>
      <c r="AC83" s="3">
        <f t="shared" si="33"/>
      </c>
      <c r="AD83" s="3">
        <f t="shared" si="34"/>
      </c>
    </row>
    <row r="84" spans="1:30" ht="12.75">
      <c r="A84" s="22"/>
      <c r="B84" s="23"/>
      <c r="C84" s="22"/>
      <c r="D84" s="72"/>
      <c r="E84" s="72"/>
      <c r="F84" s="11">
        <f>IF(ISNA(VLOOKUP($C84,'Ev 1'!$B$7:$G$99,6,FALSE)),"",VLOOKUP($C84,'Ev 1'!$B$7:$G$99,6,FALSE))</f>
      </c>
      <c r="G84" s="11">
        <f>IF(ISNA(VLOOKUP($C84,'Ev 2'!$B$7:$G$99,6,FALSE)),"",VLOOKUP($C84,'Ev 2'!$B$7:$G$99,6,FALSE))</f>
      </c>
      <c r="H84" s="11">
        <f>IF(ISNA(VLOOKUP($C84,'Ev 3'!$B$7:$G$97,6,FALSE)),"",VLOOKUP($C84,'Ev 3'!$B$7:$G$97,6,FALSE))</f>
      </c>
      <c r="I84" s="11">
        <f>IF(ISNA(VLOOKUP($C84,'Ev 4'!$B$7:$G$100,6,FALSE)),"",VLOOKUP($C84,'Ev 4'!$B$7:$G$100,6,FALSE))</f>
      </c>
      <c r="J84" s="11">
        <f>IF(ISNA(VLOOKUP($C84,'Ev 5'!$B$7:$G$100,6,FALSE)),"",VLOOKUP($C84,'Ev 5'!$B$7:$G$100,6,FALSE))</f>
      </c>
      <c r="K84" s="11">
        <f>IF(ISNA(VLOOKUP($C84,'Ev 6'!$B$7:$G$100,6,FALSE)),"",VLOOKUP($C84,'Ev 6'!$B$7:$G$100,6,FALSE))</f>
      </c>
      <c r="L84" s="11">
        <f>IF(ISNA(VLOOKUP($C84,'Ev 7'!$B$7:$G$100,6,FALSE)),"",VLOOKUP($C84,'Ev 7'!$B$7:$G$100,6,FALSE))</f>
      </c>
      <c r="M84" s="11">
        <f>IF(ISNA(VLOOKUP($C84,'Ev 8'!$B$7:$G$100,6,FALSE)),"",VLOOKUP($C84,'Ev 8'!$B$7:$G$100,6,FALSE))</f>
      </c>
      <c r="N84" s="11">
        <f>IF(ISNA(VLOOKUP($C84,'Ev 9'!$B$7:$G$100,6,FALSE)),"",VLOOKUP($C84,'Ev 9'!$B$7:$G$100,6,FALSE))</f>
      </c>
      <c r="O84" s="11">
        <f>IF(ISNA(VLOOKUP($C84,'Ev 10'!$B$7:$G$100,6,FALSE)),"",VLOOKUP($C84,'Ev 10'!$B$7:$G$100,6,FALSE))</f>
      </c>
      <c r="P84" s="12">
        <f t="shared" si="24"/>
      </c>
      <c r="U84" s="3">
        <f t="shared" si="25"/>
      </c>
      <c r="V84" s="3">
        <f t="shared" si="26"/>
      </c>
      <c r="W84" s="3">
        <f t="shared" si="27"/>
      </c>
      <c r="X84" s="3">
        <f t="shared" si="28"/>
      </c>
      <c r="Y84" s="3">
        <f t="shared" si="29"/>
      </c>
      <c r="Z84" s="3">
        <f t="shared" si="30"/>
      </c>
      <c r="AA84" s="3">
        <f t="shared" si="31"/>
      </c>
      <c r="AB84" s="3">
        <f t="shared" si="32"/>
      </c>
      <c r="AC84" s="3">
        <f t="shared" si="33"/>
      </c>
      <c r="AD84" s="3">
        <f t="shared" si="34"/>
      </c>
    </row>
    <row r="85" spans="1:30" ht="12.75">
      <c r="A85" s="22"/>
      <c r="B85" s="23"/>
      <c r="C85" s="22"/>
      <c r="D85" s="72"/>
      <c r="E85" s="72"/>
      <c r="F85" s="11">
        <f>IF(ISNA(VLOOKUP($C85,'Ev 1'!$B$7:$G$99,6,FALSE)),"",VLOOKUP($C85,'Ev 1'!$B$7:$G$99,6,FALSE))</f>
      </c>
      <c r="G85" s="11">
        <f>IF(ISNA(VLOOKUP($C85,'Ev 2'!$B$7:$G$99,6,FALSE)),"",VLOOKUP($C85,'Ev 2'!$B$7:$G$99,6,FALSE))</f>
      </c>
      <c r="H85" s="11">
        <f>IF(ISNA(VLOOKUP($C85,'Ev 3'!$B$7:$G$97,6,FALSE)),"",VLOOKUP($C85,'Ev 3'!$B$7:$G$97,6,FALSE))</f>
      </c>
      <c r="I85" s="11">
        <f>IF(ISNA(VLOOKUP($C85,'Ev 4'!$B$7:$G$100,6,FALSE)),"",VLOOKUP($C85,'Ev 4'!$B$7:$G$100,6,FALSE))</f>
      </c>
      <c r="J85" s="11">
        <f>IF(ISNA(VLOOKUP($C85,'Ev 5'!$B$7:$G$100,6,FALSE)),"",VLOOKUP($C85,'Ev 5'!$B$7:$G$100,6,FALSE))</f>
      </c>
      <c r="K85" s="11">
        <f>IF(ISNA(VLOOKUP($C85,'Ev 6'!$B$7:$G$100,6,FALSE)),"",VLOOKUP($C85,'Ev 6'!$B$7:$G$100,6,FALSE))</f>
      </c>
      <c r="L85" s="11">
        <f>IF(ISNA(VLOOKUP($C85,'Ev 7'!$B$7:$G$100,6,FALSE)),"",VLOOKUP($C85,'Ev 7'!$B$7:$G$100,6,FALSE))</f>
      </c>
      <c r="M85" s="11">
        <f>IF(ISNA(VLOOKUP($C85,'Ev 8'!$B$7:$G$100,6,FALSE)),"",VLOOKUP($C85,'Ev 8'!$B$7:$G$100,6,FALSE))</f>
      </c>
      <c r="N85" s="11">
        <f>IF(ISNA(VLOOKUP($C85,'Ev 9'!$B$7:$G$100,6,FALSE)),"",VLOOKUP($C85,'Ev 9'!$B$7:$G$100,6,FALSE))</f>
      </c>
      <c r="O85" s="11">
        <f>IF(ISNA(VLOOKUP($C85,'Ev 10'!$B$7:$G$100,6,FALSE)),"",VLOOKUP($C85,'Ev 10'!$B$7:$G$100,6,FALSE))</f>
      </c>
      <c r="P85" s="12">
        <f t="shared" si="24"/>
      </c>
      <c r="U85" s="3">
        <f t="shared" si="25"/>
      </c>
      <c r="V85" s="3">
        <f t="shared" si="26"/>
      </c>
      <c r="W85" s="3">
        <f t="shared" si="27"/>
      </c>
      <c r="X85" s="3">
        <f t="shared" si="28"/>
      </c>
      <c r="Y85" s="3">
        <f t="shared" si="29"/>
      </c>
      <c r="Z85" s="3">
        <f t="shared" si="30"/>
      </c>
      <c r="AA85" s="3">
        <f t="shared" si="31"/>
      </c>
      <c r="AB85" s="3">
        <f t="shared" si="32"/>
      </c>
      <c r="AC85" s="3">
        <f t="shared" si="33"/>
      </c>
      <c r="AD85" s="3">
        <f t="shared" si="34"/>
      </c>
    </row>
    <row r="86" spans="1:30" ht="12.75">
      <c r="A86" s="22"/>
      <c r="B86" s="23"/>
      <c r="C86" s="22"/>
      <c r="D86" s="72"/>
      <c r="E86" s="72"/>
      <c r="F86" s="11">
        <f>IF(ISNA(VLOOKUP($C86,'Ev 1'!$B$7:$G$99,6,FALSE)),"",VLOOKUP($C86,'Ev 1'!$B$7:$G$99,6,FALSE))</f>
      </c>
      <c r="G86" s="11">
        <f>IF(ISNA(VLOOKUP($C86,'Ev 2'!$B$7:$G$99,6,FALSE)),"",VLOOKUP($C86,'Ev 2'!$B$7:$G$99,6,FALSE))</f>
      </c>
      <c r="H86" s="11">
        <f>IF(ISNA(VLOOKUP($C86,'Ev 3'!$B$7:$G$97,6,FALSE)),"",VLOOKUP($C86,'Ev 3'!$B$7:$G$97,6,FALSE))</f>
      </c>
      <c r="I86" s="11">
        <f>IF(ISNA(VLOOKUP($C86,'Ev 4'!$B$7:$G$100,6,FALSE)),"",VLOOKUP($C86,'Ev 4'!$B$7:$G$100,6,FALSE))</f>
      </c>
      <c r="J86" s="11">
        <f>IF(ISNA(VLOOKUP($C86,'Ev 5'!$B$7:$G$100,6,FALSE)),"",VLOOKUP($C86,'Ev 5'!$B$7:$G$100,6,FALSE))</f>
      </c>
      <c r="K86" s="11">
        <f>IF(ISNA(VLOOKUP($C86,'Ev 6'!$B$7:$G$100,6,FALSE)),"",VLOOKUP($C86,'Ev 6'!$B$7:$G$100,6,FALSE))</f>
      </c>
      <c r="L86" s="11">
        <f>IF(ISNA(VLOOKUP($C86,'Ev 7'!$B$7:$G$100,6,FALSE)),"",VLOOKUP($C86,'Ev 7'!$B$7:$G$100,6,FALSE))</f>
      </c>
      <c r="M86" s="11">
        <f>IF(ISNA(VLOOKUP($C86,'Ev 8'!$B$7:$G$100,6,FALSE)),"",VLOOKUP($C86,'Ev 8'!$B$7:$G$100,6,FALSE))</f>
      </c>
      <c r="N86" s="11">
        <f>IF(ISNA(VLOOKUP($C86,'Ev 9'!$B$7:$G$100,6,FALSE)),"",VLOOKUP($C86,'Ev 9'!$B$7:$G$100,6,FALSE))</f>
      </c>
      <c r="O86" s="11">
        <f>IF(ISNA(VLOOKUP($C86,'Ev 10'!$B$7:$G$100,6,FALSE)),"",VLOOKUP($C86,'Ev 10'!$B$7:$G$100,6,FALSE))</f>
      </c>
      <c r="P86" s="12">
        <f t="shared" si="24"/>
      </c>
      <c r="U86" s="3">
        <f t="shared" si="25"/>
      </c>
      <c r="V86" s="3">
        <f t="shared" si="26"/>
      </c>
      <c r="W86" s="3">
        <f t="shared" si="27"/>
      </c>
      <c r="X86" s="3">
        <f t="shared" si="28"/>
      </c>
      <c r="Y86" s="3">
        <f t="shared" si="29"/>
      </c>
      <c r="Z86" s="3">
        <f t="shared" si="30"/>
      </c>
      <c r="AA86" s="3">
        <f t="shared" si="31"/>
      </c>
      <c r="AB86" s="3">
        <f t="shared" si="32"/>
      </c>
      <c r="AC86" s="3">
        <f t="shared" si="33"/>
      </c>
      <c r="AD86" s="3">
        <f t="shared" si="34"/>
      </c>
    </row>
    <row r="87" spans="1:30" ht="12.75">
      <c r="A87" s="22"/>
      <c r="B87" s="23"/>
      <c r="C87" s="22"/>
      <c r="D87" s="72"/>
      <c r="E87" s="72"/>
      <c r="F87" s="11">
        <f>IF(ISNA(VLOOKUP($C87,'Ev 1'!$B$7:$G$99,6,FALSE)),"",VLOOKUP($C87,'Ev 1'!$B$7:$G$99,6,FALSE))</f>
      </c>
      <c r="G87" s="11">
        <f>IF(ISNA(VLOOKUP($C87,'Ev 2'!$B$7:$G$99,6,FALSE)),"",VLOOKUP($C87,'Ev 2'!$B$7:$G$99,6,FALSE))</f>
      </c>
      <c r="H87" s="11">
        <f>IF(ISNA(VLOOKUP($C87,'Ev 3'!$B$7:$G$97,6,FALSE)),"",VLOOKUP($C87,'Ev 3'!$B$7:$G$97,6,FALSE))</f>
      </c>
      <c r="I87" s="11">
        <f>IF(ISNA(VLOOKUP($C87,'Ev 4'!$B$7:$G$100,6,FALSE)),"",VLOOKUP($C87,'Ev 4'!$B$7:$G$100,6,FALSE))</f>
      </c>
      <c r="J87" s="11">
        <f>IF(ISNA(VLOOKUP($C87,'Ev 5'!$B$7:$G$100,6,FALSE)),"",VLOOKUP($C87,'Ev 5'!$B$7:$G$100,6,FALSE))</f>
      </c>
      <c r="K87" s="11">
        <f>IF(ISNA(VLOOKUP($C87,'Ev 6'!$B$7:$G$100,6,FALSE)),"",VLOOKUP($C87,'Ev 6'!$B$7:$G$100,6,FALSE))</f>
      </c>
      <c r="L87" s="11">
        <f>IF(ISNA(VLOOKUP($C87,'Ev 7'!$B$7:$G$100,6,FALSE)),"",VLOOKUP($C87,'Ev 7'!$B$7:$G$100,6,FALSE))</f>
      </c>
      <c r="M87" s="11">
        <f>IF(ISNA(VLOOKUP($C87,'Ev 8'!$B$7:$G$100,6,FALSE)),"",VLOOKUP($C87,'Ev 8'!$B$7:$G$100,6,FALSE))</f>
      </c>
      <c r="N87" s="11">
        <f>IF(ISNA(VLOOKUP($C87,'Ev 9'!$B$7:$G$100,6,FALSE)),"",VLOOKUP($C87,'Ev 9'!$B$7:$G$100,6,FALSE))</f>
      </c>
      <c r="O87" s="11">
        <f>IF(ISNA(VLOOKUP($C87,'Ev 10'!$B$7:$G$100,6,FALSE)),"",VLOOKUP($C87,'Ev 10'!$B$7:$G$100,6,FALSE))</f>
      </c>
      <c r="P87" s="12">
        <f t="shared" si="24"/>
      </c>
      <c r="U87" s="3">
        <f t="shared" si="25"/>
      </c>
      <c r="V87" s="3">
        <f t="shared" si="26"/>
      </c>
      <c r="W87" s="3">
        <f t="shared" si="27"/>
      </c>
      <c r="X87" s="3">
        <f t="shared" si="28"/>
      </c>
      <c r="Y87" s="3">
        <f t="shared" si="29"/>
      </c>
      <c r="Z87" s="3">
        <f t="shared" si="30"/>
      </c>
      <c r="AA87" s="3">
        <f t="shared" si="31"/>
      </c>
      <c r="AB87" s="3">
        <f t="shared" si="32"/>
      </c>
      <c r="AC87" s="3">
        <f t="shared" si="33"/>
      </c>
      <c r="AD87" s="3">
        <f t="shared" si="34"/>
      </c>
    </row>
    <row r="88" spans="1:30" ht="12.75">
      <c r="A88" s="22"/>
      <c r="B88" s="23"/>
      <c r="C88" s="22"/>
      <c r="D88" s="72"/>
      <c r="E88" s="72"/>
      <c r="F88" s="11">
        <f>IF(ISNA(VLOOKUP($C88,'Ev 1'!$B$7:$G$99,6,FALSE)),"",VLOOKUP($C88,'Ev 1'!$B$7:$G$99,6,FALSE))</f>
      </c>
      <c r="G88" s="11">
        <f>IF(ISNA(VLOOKUP($C88,'Ev 2'!$B$7:$G$99,6,FALSE)),"",VLOOKUP($C88,'Ev 2'!$B$7:$G$99,6,FALSE))</f>
      </c>
      <c r="H88" s="11">
        <f>IF(ISNA(VLOOKUP($C88,'Ev 3'!$B$7:$G$97,6,FALSE)),"",VLOOKUP($C88,'Ev 3'!$B$7:$G$97,6,FALSE))</f>
      </c>
      <c r="I88" s="11">
        <f>IF(ISNA(VLOOKUP($C88,'Ev 4'!$B$7:$G$100,6,FALSE)),"",VLOOKUP($C88,'Ev 4'!$B$7:$G$100,6,FALSE))</f>
      </c>
      <c r="J88" s="11">
        <f>IF(ISNA(VLOOKUP($C88,'Ev 5'!$B$7:$G$100,6,FALSE)),"",VLOOKUP($C88,'Ev 5'!$B$7:$G$100,6,FALSE))</f>
      </c>
      <c r="K88" s="11">
        <f>IF(ISNA(VLOOKUP($C88,'Ev 6'!$B$7:$G$100,6,FALSE)),"",VLOOKUP($C88,'Ev 6'!$B$7:$G$100,6,FALSE))</f>
      </c>
      <c r="L88" s="11">
        <f>IF(ISNA(VLOOKUP($C88,'Ev 7'!$B$7:$G$100,6,FALSE)),"",VLOOKUP($C88,'Ev 7'!$B$7:$G$100,6,FALSE))</f>
      </c>
      <c r="M88" s="11">
        <f>IF(ISNA(VLOOKUP($C88,'Ev 8'!$B$7:$G$100,6,FALSE)),"",VLOOKUP($C88,'Ev 8'!$B$7:$G$100,6,FALSE))</f>
      </c>
      <c r="N88" s="11">
        <f>IF(ISNA(VLOOKUP($C88,'Ev 9'!$B$7:$G$100,6,FALSE)),"",VLOOKUP($C88,'Ev 9'!$B$7:$G$100,6,FALSE))</f>
      </c>
      <c r="O88" s="11">
        <f>IF(ISNA(VLOOKUP($C88,'Ev 10'!$B$7:$G$100,6,FALSE)),"",VLOOKUP($C88,'Ev 10'!$B$7:$G$100,6,FALSE))</f>
      </c>
      <c r="P88" s="12">
        <f t="shared" si="24"/>
      </c>
      <c r="U88" s="3">
        <f t="shared" si="25"/>
      </c>
      <c r="V88" s="3">
        <f t="shared" si="26"/>
      </c>
      <c r="W88" s="3">
        <f t="shared" si="27"/>
      </c>
      <c r="X88" s="3">
        <f t="shared" si="28"/>
      </c>
      <c r="Y88" s="3">
        <f t="shared" si="29"/>
      </c>
      <c r="Z88" s="3">
        <f t="shared" si="30"/>
      </c>
      <c r="AA88" s="3">
        <f t="shared" si="31"/>
      </c>
      <c r="AB88" s="3">
        <f t="shared" si="32"/>
      </c>
      <c r="AC88" s="3">
        <f t="shared" si="33"/>
      </c>
      <c r="AD88" s="3">
        <f t="shared" si="34"/>
      </c>
    </row>
    <row r="89" spans="1:30" ht="12.75">
      <c r="A89" s="22"/>
      <c r="B89" s="23"/>
      <c r="C89" s="22"/>
      <c r="D89" s="72"/>
      <c r="E89" s="72"/>
      <c r="F89" s="11">
        <f>IF(ISNA(VLOOKUP($C89,'Ev 1'!$B$7:$G$99,6,FALSE)),"",VLOOKUP($C89,'Ev 1'!$B$7:$G$99,6,FALSE))</f>
      </c>
      <c r="G89" s="11">
        <f>IF(ISNA(VLOOKUP($C89,'Ev 2'!$B$7:$G$99,6,FALSE)),"",VLOOKUP($C89,'Ev 2'!$B$7:$G$99,6,FALSE))</f>
      </c>
      <c r="H89" s="11">
        <f>IF(ISNA(VLOOKUP($C89,'Ev 3'!$B$7:$G$97,6,FALSE)),"",VLOOKUP($C89,'Ev 3'!$B$7:$G$97,6,FALSE))</f>
      </c>
      <c r="I89" s="11">
        <f>IF(ISNA(VLOOKUP($C89,'Ev 4'!$B$7:$G$100,6,FALSE)),"",VLOOKUP($C89,'Ev 4'!$B$7:$G$100,6,FALSE))</f>
      </c>
      <c r="J89" s="11">
        <f>IF(ISNA(VLOOKUP($C89,'Ev 5'!$B$7:$G$100,6,FALSE)),"",VLOOKUP($C89,'Ev 5'!$B$7:$G$100,6,FALSE))</f>
      </c>
      <c r="K89" s="11">
        <f>IF(ISNA(VLOOKUP($C89,'Ev 6'!$B$7:$G$100,6,FALSE)),"",VLOOKUP($C89,'Ev 6'!$B$7:$G$100,6,FALSE))</f>
      </c>
      <c r="L89" s="11">
        <f>IF(ISNA(VLOOKUP($C89,'Ev 7'!$B$7:$G$100,6,FALSE)),"",VLOOKUP($C89,'Ev 7'!$B$7:$G$100,6,FALSE))</f>
      </c>
      <c r="M89" s="11">
        <f>IF(ISNA(VLOOKUP($C89,'Ev 8'!$B$7:$G$100,6,FALSE)),"",VLOOKUP($C89,'Ev 8'!$B$7:$G$100,6,FALSE))</f>
      </c>
      <c r="N89" s="11">
        <f>IF(ISNA(VLOOKUP($C89,'Ev 9'!$B$7:$G$100,6,FALSE)),"",VLOOKUP($C89,'Ev 9'!$B$7:$G$100,6,FALSE))</f>
      </c>
      <c r="O89" s="11">
        <f>IF(ISNA(VLOOKUP($C89,'Ev 10'!$B$7:$G$100,6,FALSE)),"",VLOOKUP($C89,'Ev 10'!$B$7:$G$100,6,FALSE))</f>
      </c>
      <c r="P89" s="12">
        <f t="shared" si="24"/>
      </c>
      <c r="U89" s="3">
        <f t="shared" si="25"/>
      </c>
      <c r="V89" s="3">
        <f t="shared" si="26"/>
      </c>
      <c r="W89" s="3">
        <f t="shared" si="27"/>
      </c>
      <c r="X89" s="3">
        <f t="shared" si="28"/>
      </c>
      <c r="Y89" s="3">
        <f t="shared" si="29"/>
      </c>
      <c r="Z89" s="3">
        <f t="shared" si="30"/>
      </c>
      <c r="AA89" s="3">
        <f t="shared" si="31"/>
      </c>
      <c r="AB89" s="3">
        <f t="shared" si="32"/>
      </c>
      <c r="AC89" s="3">
        <f t="shared" si="33"/>
      </c>
      <c r="AD89" s="3">
        <f t="shared" si="34"/>
      </c>
    </row>
    <row r="90" spans="1:30" ht="12.75">
      <c r="A90" s="22"/>
      <c r="B90" s="23"/>
      <c r="C90" s="22"/>
      <c r="D90" s="72"/>
      <c r="E90" s="72"/>
      <c r="F90" s="11">
        <f>IF(ISNA(VLOOKUP($C90,'Ev 1'!$B$7:$G$99,6,FALSE)),"",VLOOKUP($C90,'Ev 1'!$B$7:$G$99,6,FALSE))</f>
      </c>
      <c r="G90" s="11">
        <f>IF(ISNA(VLOOKUP($C90,'Ev 2'!$B$7:$G$99,6,FALSE)),"",VLOOKUP($C90,'Ev 2'!$B$7:$G$99,6,FALSE))</f>
      </c>
      <c r="H90" s="11">
        <f>IF(ISNA(VLOOKUP($C90,'Ev 3'!$B$7:$G$97,6,FALSE)),"",VLOOKUP($C90,'Ev 3'!$B$7:$G$97,6,FALSE))</f>
      </c>
      <c r="I90" s="11">
        <f>IF(ISNA(VLOOKUP($C90,'Ev 4'!$B$7:$G$100,6,FALSE)),"",VLOOKUP($C90,'Ev 4'!$B$7:$G$100,6,FALSE))</f>
      </c>
      <c r="J90" s="11">
        <f>IF(ISNA(VLOOKUP($C90,'Ev 5'!$B$7:$G$100,6,FALSE)),"",VLOOKUP($C90,'Ev 5'!$B$7:$G$100,6,FALSE))</f>
      </c>
      <c r="K90" s="11">
        <f>IF(ISNA(VLOOKUP($C90,'Ev 6'!$B$7:$G$100,6,FALSE)),"",VLOOKUP($C90,'Ev 6'!$B$7:$G$100,6,FALSE))</f>
      </c>
      <c r="L90" s="11">
        <f>IF(ISNA(VLOOKUP($C90,'Ev 7'!$B$7:$G$100,6,FALSE)),"",VLOOKUP($C90,'Ev 7'!$B$7:$G$100,6,FALSE))</f>
      </c>
      <c r="M90" s="11">
        <f>IF(ISNA(VLOOKUP($C90,'Ev 8'!$B$7:$G$100,6,FALSE)),"",VLOOKUP($C90,'Ev 8'!$B$7:$G$100,6,FALSE))</f>
      </c>
      <c r="N90" s="11">
        <f>IF(ISNA(VLOOKUP($C90,'Ev 9'!$B$7:$G$100,6,FALSE)),"",VLOOKUP($C90,'Ev 9'!$B$7:$G$100,6,FALSE))</f>
      </c>
      <c r="O90" s="11">
        <f>IF(ISNA(VLOOKUP($C90,'Ev 10'!$B$7:$G$100,6,FALSE)),"",VLOOKUP($C90,'Ev 10'!$B$7:$G$100,6,FALSE))</f>
      </c>
      <c r="P90" s="12">
        <f t="shared" si="24"/>
      </c>
      <c r="U90" s="3">
        <f t="shared" si="25"/>
      </c>
      <c r="V90" s="3">
        <f t="shared" si="26"/>
      </c>
      <c r="W90" s="3">
        <f t="shared" si="27"/>
      </c>
      <c r="X90" s="3">
        <f t="shared" si="28"/>
      </c>
      <c r="Y90" s="3">
        <f t="shared" si="29"/>
      </c>
      <c r="Z90" s="3">
        <f t="shared" si="30"/>
      </c>
      <c r="AA90" s="3">
        <f t="shared" si="31"/>
      </c>
      <c r="AB90" s="3">
        <f t="shared" si="32"/>
      </c>
      <c r="AC90" s="3">
        <f t="shared" si="33"/>
      </c>
      <c r="AD90" s="3">
        <f t="shared" si="34"/>
      </c>
    </row>
    <row r="91" spans="1:30" ht="12.75">
      <c r="A91" s="22"/>
      <c r="B91" s="23"/>
      <c r="C91" s="22"/>
      <c r="D91" s="72"/>
      <c r="E91" s="72"/>
      <c r="F91" s="11">
        <f>IF(ISNA(VLOOKUP($C91,'Ev 1'!$B$7:$G$99,6,FALSE)),"",VLOOKUP($C91,'Ev 1'!$B$7:$G$99,6,FALSE))</f>
      </c>
      <c r="G91" s="11">
        <f>IF(ISNA(VLOOKUP($C91,'Ev 2'!$B$7:$G$99,6,FALSE)),"",VLOOKUP($C91,'Ev 2'!$B$7:$G$99,6,FALSE))</f>
      </c>
      <c r="H91" s="11">
        <f>IF(ISNA(VLOOKUP($C91,'Ev 3'!$B$7:$G$97,6,FALSE)),"",VLOOKUP($C91,'Ev 3'!$B$7:$G$97,6,FALSE))</f>
      </c>
      <c r="I91" s="11">
        <f>IF(ISNA(VLOOKUP($C91,'Ev 4'!$B$7:$G$100,6,FALSE)),"",VLOOKUP($C91,'Ev 4'!$B$7:$G$100,6,FALSE))</f>
      </c>
      <c r="J91" s="11">
        <f>IF(ISNA(VLOOKUP($C91,'Ev 5'!$B$7:$G$100,6,FALSE)),"",VLOOKUP($C91,'Ev 5'!$B$7:$G$100,6,FALSE))</f>
      </c>
      <c r="K91" s="11">
        <f>IF(ISNA(VLOOKUP($C91,'Ev 6'!$B$7:$G$100,6,FALSE)),"",VLOOKUP($C91,'Ev 6'!$B$7:$G$100,6,FALSE))</f>
      </c>
      <c r="L91" s="11">
        <f>IF(ISNA(VLOOKUP($C91,'Ev 7'!$B$7:$G$100,6,FALSE)),"",VLOOKUP($C91,'Ev 7'!$B$7:$G$100,6,FALSE))</f>
      </c>
      <c r="M91" s="11">
        <f>IF(ISNA(VLOOKUP($C91,'Ev 8'!$B$7:$G$100,6,FALSE)),"",VLOOKUP($C91,'Ev 8'!$B$7:$G$100,6,FALSE))</f>
      </c>
      <c r="N91" s="11">
        <f>IF(ISNA(VLOOKUP($C91,'Ev 9'!$B$7:$G$100,6,FALSE)),"",VLOOKUP($C91,'Ev 9'!$B$7:$G$100,6,FALSE))</f>
      </c>
      <c r="O91" s="11">
        <f>IF(ISNA(VLOOKUP($C91,'Ev 10'!$B$7:$G$100,6,FALSE)),"",VLOOKUP($C91,'Ev 10'!$B$7:$G$100,6,FALSE))</f>
      </c>
      <c r="P91" s="12">
        <f t="shared" si="24"/>
      </c>
      <c r="U91" s="3">
        <f t="shared" si="25"/>
      </c>
      <c r="V91" s="3">
        <f t="shared" si="26"/>
      </c>
      <c r="W91" s="3">
        <f t="shared" si="27"/>
      </c>
      <c r="X91" s="3">
        <f t="shared" si="28"/>
      </c>
      <c r="Y91" s="3">
        <f t="shared" si="29"/>
      </c>
      <c r="Z91" s="3">
        <f t="shared" si="30"/>
      </c>
      <c r="AA91" s="3">
        <f t="shared" si="31"/>
      </c>
      <c r="AB91" s="3">
        <f t="shared" si="32"/>
      </c>
      <c r="AC91" s="3">
        <f t="shared" si="33"/>
      </c>
      <c r="AD91" s="3">
        <f t="shared" si="34"/>
      </c>
    </row>
    <row r="92" spans="1:30" ht="12.75">
      <c r="A92" s="22"/>
      <c r="B92" s="23"/>
      <c r="C92" s="22"/>
      <c r="D92" s="72"/>
      <c r="E92" s="72"/>
      <c r="F92" s="11">
        <f>IF(ISNA(VLOOKUP($C92,'Ev 1'!$B$7:$G$99,6,FALSE)),"",VLOOKUP($C92,'Ev 1'!$B$7:$G$99,6,FALSE))</f>
      </c>
      <c r="G92" s="11">
        <f>IF(ISNA(VLOOKUP($C92,'Ev 2'!$B$7:$G$99,6,FALSE)),"",VLOOKUP($C92,'Ev 2'!$B$7:$G$99,6,FALSE))</f>
      </c>
      <c r="H92" s="11">
        <f>IF(ISNA(VLOOKUP($C92,'Ev 3'!$B$7:$G$97,6,FALSE)),"",VLOOKUP($C92,'Ev 3'!$B$7:$G$97,6,FALSE))</f>
      </c>
      <c r="I92" s="11">
        <f>IF(ISNA(VLOOKUP($C92,'Ev 4'!$B$7:$G$100,6,FALSE)),"",VLOOKUP($C92,'Ev 4'!$B$7:$G$100,6,FALSE))</f>
      </c>
      <c r="J92" s="11">
        <f>IF(ISNA(VLOOKUP($C92,'Ev 5'!$B$7:$G$100,6,FALSE)),"",VLOOKUP($C92,'Ev 5'!$B$7:$G$100,6,FALSE))</f>
      </c>
      <c r="K92" s="11">
        <f>IF(ISNA(VLOOKUP($C92,'Ev 6'!$B$7:$G$100,6,FALSE)),"",VLOOKUP($C92,'Ev 6'!$B$7:$G$100,6,FALSE))</f>
      </c>
      <c r="L92" s="11">
        <f>IF(ISNA(VLOOKUP($C92,'Ev 7'!$B$7:$G$100,6,FALSE)),"",VLOOKUP($C92,'Ev 7'!$B$7:$G$100,6,FALSE))</f>
      </c>
      <c r="M92" s="11">
        <f>IF(ISNA(VLOOKUP($C92,'Ev 8'!$B$7:$G$100,6,FALSE)),"",VLOOKUP($C92,'Ev 8'!$B$7:$G$100,6,FALSE))</f>
      </c>
      <c r="N92" s="11">
        <f>IF(ISNA(VLOOKUP($C92,'Ev 9'!$B$7:$G$100,6,FALSE)),"",VLOOKUP($C92,'Ev 9'!$B$7:$G$100,6,FALSE))</f>
      </c>
      <c r="O92" s="11">
        <f>IF(ISNA(VLOOKUP($C92,'Ev 10'!$B$7:$G$100,6,FALSE)),"",VLOOKUP($C92,'Ev 10'!$B$7:$G$100,6,FALSE))</f>
      </c>
      <c r="P92" s="12">
        <f t="shared" si="24"/>
      </c>
      <c r="U92" s="3">
        <f t="shared" si="25"/>
      </c>
      <c r="V92" s="3">
        <f t="shared" si="26"/>
      </c>
      <c r="W92" s="3">
        <f t="shared" si="27"/>
      </c>
      <c r="X92" s="3">
        <f t="shared" si="28"/>
      </c>
      <c r="Y92" s="3">
        <f t="shared" si="29"/>
      </c>
      <c r="Z92" s="3">
        <f t="shared" si="30"/>
      </c>
      <c r="AA92" s="3">
        <f t="shared" si="31"/>
      </c>
      <c r="AB92" s="3">
        <f t="shared" si="32"/>
      </c>
      <c r="AC92" s="3">
        <f t="shared" si="33"/>
      </c>
      <c r="AD92" s="3">
        <f t="shared" si="34"/>
      </c>
    </row>
    <row r="93" spans="1:30" ht="12.75">
      <c r="A93" s="22"/>
      <c r="B93" s="23"/>
      <c r="C93" s="22"/>
      <c r="D93" s="72"/>
      <c r="E93" s="72"/>
      <c r="F93" s="11">
        <f>IF(ISNA(VLOOKUP($C93,'Ev 1'!$B$7:$G$99,6,FALSE)),"",VLOOKUP($C93,'Ev 1'!$B$7:$G$99,6,FALSE))</f>
      </c>
      <c r="G93" s="11">
        <f>IF(ISNA(VLOOKUP($C93,'Ev 2'!$B$7:$G$99,6,FALSE)),"",VLOOKUP($C93,'Ev 2'!$B$7:$G$99,6,FALSE))</f>
      </c>
      <c r="H93" s="11">
        <f>IF(ISNA(VLOOKUP($C93,'Ev 3'!$B$7:$G$97,6,FALSE)),"",VLOOKUP($C93,'Ev 3'!$B$7:$G$97,6,FALSE))</f>
      </c>
      <c r="I93" s="11">
        <f>IF(ISNA(VLOOKUP($C93,'Ev 4'!$B$7:$G$100,6,FALSE)),"",VLOOKUP($C93,'Ev 4'!$B$7:$G$100,6,FALSE))</f>
      </c>
      <c r="J93" s="11">
        <f>IF(ISNA(VLOOKUP($C93,'Ev 5'!$B$7:$G$100,6,FALSE)),"",VLOOKUP($C93,'Ev 5'!$B$7:$G$100,6,FALSE))</f>
      </c>
      <c r="K93" s="11">
        <f>IF(ISNA(VLOOKUP($C93,'Ev 6'!$B$7:$G$100,6,FALSE)),"",VLOOKUP($C93,'Ev 6'!$B$7:$G$100,6,FALSE))</f>
      </c>
      <c r="L93" s="11">
        <f>IF(ISNA(VLOOKUP($C93,'Ev 7'!$B$7:$G$100,6,FALSE)),"",VLOOKUP($C93,'Ev 7'!$B$7:$G$100,6,FALSE))</f>
      </c>
      <c r="M93" s="11">
        <f>IF(ISNA(VLOOKUP($C93,'Ev 8'!$B$7:$G$100,6,FALSE)),"",VLOOKUP($C93,'Ev 8'!$B$7:$G$100,6,FALSE))</f>
      </c>
      <c r="N93" s="11">
        <f>IF(ISNA(VLOOKUP($C93,'Ev 9'!$B$7:$G$100,6,FALSE)),"",VLOOKUP($C93,'Ev 9'!$B$7:$G$100,6,FALSE))</f>
      </c>
      <c r="O93" s="11">
        <f>IF(ISNA(VLOOKUP($C93,'Ev 10'!$B$7:$G$100,6,FALSE)),"",VLOOKUP($C93,'Ev 10'!$B$7:$G$100,6,FALSE))</f>
      </c>
      <c r="P93" s="12">
        <f t="shared" si="24"/>
      </c>
      <c r="U93" s="3">
        <f t="shared" si="25"/>
      </c>
      <c r="V93" s="3">
        <f t="shared" si="26"/>
      </c>
      <c r="W93" s="3">
        <f t="shared" si="27"/>
      </c>
      <c r="X93" s="3">
        <f t="shared" si="28"/>
      </c>
      <c r="Y93" s="3">
        <f t="shared" si="29"/>
      </c>
      <c r="Z93" s="3">
        <f t="shared" si="30"/>
      </c>
      <c r="AA93" s="3">
        <f t="shared" si="31"/>
      </c>
      <c r="AB93" s="3">
        <f t="shared" si="32"/>
      </c>
      <c r="AC93" s="3">
        <f t="shared" si="33"/>
      </c>
      <c r="AD93" s="3">
        <f t="shared" si="34"/>
      </c>
    </row>
    <row r="94" spans="1:30" ht="12.75">
      <c r="A94" s="22"/>
      <c r="B94" s="23"/>
      <c r="C94" s="22"/>
      <c r="D94" s="72"/>
      <c r="E94" s="72"/>
      <c r="F94" s="11">
        <f>IF(ISNA(VLOOKUP($C94,'Ev 1'!$B$7:$G$99,6,FALSE)),"",VLOOKUP($C94,'Ev 1'!$B$7:$G$99,6,FALSE))</f>
      </c>
      <c r="G94" s="11">
        <f>IF(ISNA(VLOOKUP($C94,'Ev 2'!$B$7:$G$99,6,FALSE)),"",VLOOKUP($C94,'Ev 2'!$B$7:$G$99,6,FALSE))</f>
      </c>
      <c r="H94" s="11">
        <f>IF(ISNA(VLOOKUP($C94,'Ev 3'!$B$7:$G$97,6,FALSE)),"",VLOOKUP($C94,'Ev 3'!$B$7:$G$97,6,FALSE))</f>
      </c>
      <c r="I94" s="11">
        <f>IF(ISNA(VLOOKUP($C94,'Ev 4'!$B$7:$G$100,6,FALSE)),"",VLOOKUP($C94,'Ev 4'!$B$7:$G$100,6,FALSE))</f>
      </c>
      <c r="J94" s="11">
        <f>IF(ISNA(VLOOKUP($C94,'Ev 5'!$B$7:$G$100,6,FALSE)),"",VLOOKUP($C94,'Ev 5'!$B$7:$G$100,6,FALSE))</f>
      </c>
      <c r="K94" s="11">
        <f>IF(ISNA(VLOOKUP($C94,'Ev 6'!$B$7:$G$100,6,FALSE)),"",VLOOKUP($C94,'Ev 6'!$B$7:$G$100,6,FALSE))</f>
      </c>
      <c r="L94" s="11">
        <f>IF(ISNA(VLOOKUP($C94,'Ev 7'!$B$7:$G$100,6,FALSE)),"",VLOOKUP($C94,'Ev 7'!$B$7:$G$100,6,FALSE))</f>
      </c>
      <c r="M94" s="11">
        <f>IF(ISNA(VLOOKUP($C94,'Ev 8'!$B$7:$G$100,6,FALSE)),"",VLOOKUP($C94,'Ev 8'!$B$7:$G$100,6,FALSE))</f>
      </c>
      <c r="N94" s="11">
        <f>IF(ISNA(VLOOKUP($C94,'Ev 9'!$B$7:$G$100,6,FALSE)),"",VLOOKUP($C94,'Ev 9'!$B$7:$G$100,6,FALSE))</f>
      </c>
      <c r="O94" s="11">
        <f>IF(ISNA(VLOOKUP($C94,'Ev 10'!$B$7:$G$100,6,FALSE)),"",VLOOKUP($C94,'Ev 10'!$B$7:$G$100,6,FALSE))</f>
      </c>
      <c r="P94" s="12">
        <f t="shared" si="24"/>
      </c>
      <c r="U94" s="3">
        <f t="shared" si="25"/>
      </c>
      <c r="V94" s="3">
        <f t="shared" si="26"/>
      </c>
      <c r="W94" s="3">
        <f t="shared" si="27"/>
      </c>
      <c r="X94" s="3">
        <f t="shared" si="28"/>
      </c>
      <c r="Y94" s="3">
        <f t="shared" si="29"/>
      </c>
      <c r="Z94" s="3">
        <f t="shared" si="30"/>
      </c>
      <c r="AA94" s="3">
        <f t="shared" si="31"/>
      </c>
      <c r="AB94" s="3">
        <f t="shared" si="32"/>
      </c>
      <c r="AC94" s="3">
        <f t="shared" si="33"/>
      </c>
      <c r="AD94" s="3">
        <f t="shared" si="34"/>
      </c>
    </row>
    <row r="95" spans="1:30" ht="12.75">
      <c r="A95" s="22"/>
      <c r="B95" s="23"/>
      <c r="C95" s="22"/>
      <c r="D95" s="72"/>
      <c r="E95" s="72"/>
      <c r="F95" s="11">
        <f>IF(ISNA(VLOOKUP($C95,'Ev 1'!$B$7:$G$99,6,FALSE)),"",VLOOKUP($C95,'Ev 1'!$B$7:$G$99,6,FALSE))</f>
      </c>
      <c r="G95" s="11">
        <f>IF(ISNA(VLOOKUP($C95,'Ev 2'!$B$7:$G$99,6,FALSE)),"",VLOOKUP($C95,'Ev 2'!$B$7:$G$99,6,FALSE))</f>
      </c>
      <c r="H95" s="11">
        <f>IF(ISNA(VLOOKUP($C95,'Ev 3'!$B$7:$G$97,6,FALSE)),"",VLOOKUP($C95,'Ev 3'!$B$7:$G$97,6,FALSE))</f>
      </c>
      <c r="I95" s="11">
        <f>IF(ISNA(VLOOKUP($C95,'Ev 4'!$B$7:$G$100,6,FALSE)),"",VLOOKUP($C95,'Ev 4'!$B$7:$G$100,6,FALSE))</f>
      </c>
      <c r="J95" s="11">
        <f>IF(ISNA(VLOOKUP($C95,'Ev 5'!$B$7:$G$100,6,FALSE)),"",VLOOKUP($C95,'Ev 5'!$B$7:$G$100,6,FALSE))</f>
      </c>
      <c r="K95" s="11">
        <f>IF(ISNA(VLOOKUP($C95,'Ev 6'!$B$7:$G$100,6,FALSE)),"",VLOOKUP($C95,'Ev 6'!$B$7:$G$100,6,FALSE))</f>
      </c>
      <c r="L95" s="11">
        <f>IF(ISNA(VLOOKUP($C95,'Ev 7'!$B$7:$G$100,6,FALSE)),"",VLOOKUP($C95,'Ev 7'!$B$7:$G$100,6,FALSE))</f>
      </c>
      <c r="M95" s="11">
        <f>IF(ISNA(VLOOKUP($C95,'Ev 8'!$B$7:$G$100,6,FALSE)),"",VLOOKUP($C95,'Ev 8'!$B$7:$G$100,6,FALSE))</f>
      </c>
      <c r="N95" s="11">
        <f>IF(ISNA(VLOOKUP($C95,'Ev 9'!$B$7:$G$100,6,FALSE)),"",VLOOKUP($C95,'Ev 9'!$B$7:$G$100,6,FALSE))</f>
      </c>
      <c r="O95" s="11">
        <f>IF(ISNA(VLOOKUP($C95,'Ev 10'!$B$7:$G$100,6,FALSE)),"",VLOOKUP($C95,'Ev 10'!$B$7:$G$100,6,FALSE))</f>
      </c>
      <c r="P95" s="12">
        <f t="shared" si="24"/>
      </c>
      <c r="U95" s="3">
        <f t="shared" si="25"/>
      </c>
      <c r="V95" s="3">
        <f t="shared" si="26"/>
      </c>
      <c r="W95" s="3">
        <f t="shared" si="27"/>
      </c>
      <c r="X95" s="3">
        <f t="shared" si="28"/>
      </c>
      <c r="Y95" s="3">
        <f t="shared" si="29"/>
      </c>
      <c r="Z95" s="3">
        <f t="shared" si="30"/>
      </c>
      <c r="AA95" s="3">
        <f t="shared" si="31"/>
      </c>
      <c r="AB95" s="3">
        <f t="shared" si="32"/>
      </c>
      <c r="AC95" s="3">
        <f t="shared" si="33"/>
      </c>
      <c r="AD95" s="3">
        <f t="shared" si="34"/>
      </c>
    </row>
    <row r="96" spans="1:30" ht="12.75">
      <c r="A96" s="22"/>
      <c r="B96" s="23"/>
      <c r="C96" s="22"/>
      <c r="D96" s="72"/>
      <c r="E96" s="72"/>
      <c r="F96" s="11">
        <f>IF(ISNA(VLOOKUP($C96,'Ev 1'!$B$7:$G$99,6,FALSE)),"",VLOOKUP($C96,'Ev 1'!$B$7:$G$99,6,FALSE))</f>
      </c>
      <c r="G96" s="11">
        <f>IF(ISNA(VLOOKUP($C96,'Ev 2'!$B$7:$G$99,6,FALSE)),"",VLOOKUP($C96,'Ev 2'!$B$7:$G$99,6,FALSE))</f>
      </c>
      <c r="H96" s="11">
        <f>IF(ISNA(VLOOKUP($C96,'Ev 3'!$B$7:$G$97,6,FALSE)),"",VLOOKUP($C96,'Ev 3'!$B$7:$G$97,6,FALSE))</f>
      </c>
      <c r="I96" s="11">
        <f>IF(ISNA(VLOOKUP($C96,'Ev 4'!$B$7:$G$100,6,FALSE)),"",VLOOKUP($C96,'Ev 4'!$B$7:$G$100,6,FALSE))</f>
      </c>
      <c r="J96" s="11">
        <f>IF(ISNA(VLOOKUP($C96,'Ev 5'!$B$7:$G$100,6,FALSE)),"",VLOOKUP($C96,'Ev 5'!$B$7:$G$100,6,FALSE))</f>
      </c>
      <c r="K96" s="11">
        <f>IF(ISNA(VLOOKUP($C96,'Ev 6'!$B$7:$G$100,6,FALSE)),"",VLOOKUP($C96,'Ev 6'!$B$7:$G$100,6,FALSE))</f>
      </c>
      <c r="L96" s="11">
        <f>IF(ISNA(VLOOKUP($C96,'Ev 7'!$B$7:$G$100,6,FALSE)),"",VLOOKUP($C96,'Ev 7'!$B$7:$G$100,6,FALSE))</f>
      </c>
      <c r="M96" s="11">
        <f>IF(ISNA(VLOOKUP($C96,'Ev 8'!$B$7:$G$100,6,FALSE)),"",VLOOKUP($C96,'Ev 8'!$B$7:$G$100,6,FALSE))</f>
      </c>
      <c r="N96" s="11">
        <f>IF(ISNA(VLOOKUP($C96,'Ev 9'!$B$7:$G$100,6,FALSE)),"",VLOOKUP($C96,'Ev 9'!$B$7:$G$100,6,FALSE))</f>
      </c>
      <c r="O96" s="11">
        <f>IF(ISNA(VLOOKUP($C96,'Ev 10'!$B$7:$G$100,6,FALSE)),"",VLOOKUP($C96,'Ev 10'!$B$7:$G$100,6,FALSE))</f>
      </c>
      <c r="P96" s="12">
        <f t="shared" si="24"/>
      </c>
      <c r="U96" s="3">
        <f t="shared" si="25"/>
      </c>
      <c r="V96" s="3">
        <f t="shared" si="26"/>
      </c>
      <c r="W96" s="3">
        <f t="shared" si="27"/>
      </c>
      <c r="X96" s="3">
        <f t="shared" si="28"/>
      </c>
      <c r="Y96" s="3">
        <f t="shared" si="29"/>
      </c>
      <c r="Z96" s="3">
        <f t="shared" si="30"/>
      </c>
      <c r="AA96" s="3">
        <f t="shared" si="31"/>
      </c>
      <c r="AB96" s="3">
        <f t="shared" si="32"/>
      </c>
      <c r="AC96" s="3">
        <f t="shared" si="33"/>
      </c>
      <c r="AD96" s="3">
        <f t="shared" si="34"/>
      </c>
    </row>
    <row r="97" spans="1:30" ht="12.75">
      <c r="A97" s="22"/>
      <c r="B97" s="23"/>
      <c r="C97" s="22"/>
      <c r="D97" s="72"/>
      <c r="E97" s="72"/>
      <c r="F97" s="11">
        <f>IF(ISNA(VLOOKUP($C97,'Ev 1'!$B$7:$G$99,6,FALSE)),"",VLOOKUP($C97,'Ev 1'!$B$7:$G$99,6,FALSE))</f>
      </c>
      <c r="G97" s="11">
        <f>IF(ISNA(VLOOKUP($C97,'Ev 2'!$B$7:$G$99,6,FALSE)),"",VLOOKUP($C97,'Ev 2'!$B$7:$G$99,6,FALSE))</f>
      </c>
      <c r="H97" s="11">
        <f>IF(ISNA(VLOOKUP($C97,'Ev 3'!$B$7:$G$97,6,FALSE)),"",VLOOKUP($C97,'Ev 3'!$B$7:$G$97,6,FALSE))</f>
      </c>
      <c r="I97" s="11">
        <f>IF(ISNA(VLOOKUP($C97,'Ev 4'!$B$7:$G$100,6,FALSE)),"",VLOOKUP($C97,'Ev 4'!$B$7:$G$100,6,FALSE))</f>
      </c>
      <c r="J97" s="11">
        <f>IF(ISNA(VLOOKUP($C97,'Ev 5'!$B$7:$G$100,6,FALSE)),"",VLOOKUP($C97,'Ev 5'!$B$7:$G$100,6,FALSE))</f>
      </c>
      <c r="K97" s="11">
        <f>IF(ISNA(VLOOKUP($C97,'Ev 6'!$B$7:$G$100,6,FALSE)),"",VLOOKUP($C97,'Ev 6'!$B$7:$G$100,6,FALSE))</f>
      </c>
      <c r="L97" s="11">
        <f>IF(ISNA(VLOOKUP($C97,'Ev 7'!$B$7:$G$100,6,FALSE)),"",VLOOKUP($C97,'Ev 7'!$B$7:$G$100,6,FALSE))</f>
      </c>
      <c r="M97" s="11">
        <f>IF(ISNA(VLOOKUP($C97,'Ev 8'!$B$7:$G$100,6,FALSE)),"",VLOOKUP($C97,'Ev 8'!$B$7:$G$100,6,FALSE))</f>
      </c>
      <c r="N97" s="11">
        <f>IF(ISNA(VLOOKUP($C97,'Ev 9'!$B$7:$G$100,6,FALSE)),"",VLOOKUP($C97,'Ev 9'!$B$7:$G$100,6,FALSE))</f>
      </c>
      <c r="O97" s="11">
        <f>IF(ISNA(VLOOKUP($C97,'Ev 10'!$B$7:$G$100,6,FALSE)),"",VLOOKUP($C97,'Ev 10'!$B$7:$G$100,6,FALSE))</f>
      </c>
      <c r="P97" s="12">
        <f t="shared" si="24"/>
      </c>
      <c r="U97" s="3">
        <f t="shared" si="25"/>
      </c>
      <c r="V97" s="3">
        <f t="shared" si="26"/>
      </c>
      <c r="W97" s="3">
        <f t="shared" si="27"/>
      </c>
      <c r="X97" s="3">
        <f t="shared" si="28"/>
      </c>
      <c r="Y97" s="3">
        <f t="shared" si="29"/>
      </c>
      <c r="Z97" s="3">
        <f t="shared" si="30"/>
      </c>
      <c r="AA97" s="3">
        <f t="shared" si="31"/>
      </c>
      <c r="AB97" s="3">
        <f t="shared" si="32"/>
      </c>
      <c r="AC97" s="3">
        <f t="shared" si="33"/>
      </c>
      <c r="AD97" s="3">
        <f t="shared" si="34"/>
      </c>
    </row>
    <row r="98" spans="1:30" ht="12.75">
      <c r="A98" s="22"/>
      <c r="B98" s="23"/>
      <c r="C98" s="22"/>
      <c r="D98" s="72"/>
      <c r="E98" s="72"/>
      <c r="F98" s="11">
        <f>IF(ISNA(VLOOKUP($C98,'Ev 1'!$B$7:$G$99,6,FALSE)),"",VLOOKUP($C98,'Ev 1'!$B$7:$G$99,6,FALSE))</f>
      </c>
      <c r="G98" s="11">
        <f>IF(ISNA(VLOOKUP($C98,'Ev 2'!$B$7:$G$99,6,FALSE)),"",VLOOKUP($C98,'Ev 2'!$B$7:$G$99,6,FALSE))</f>
      </c>
      <c r="H98" s="11">
        <f>IF(ISNA(VLOOKUP($C98,'Ev 3'!$B$7:$G$97,6,FALSE)),"",VLOOKUP($C98,'Ev 3'!$B$7:$G$97,6,FALSE))</f>
      </c>
      <c r="I98" s="11">
        <f>IF(ISNA(VLOOKUP($C98,'Ev 4'!$B$7:$G$100,6,FALSE)),"",VLOOKUP($C98,'Ev 4'!$B$7:$G$100,6,FALSE))</f>
      </c>
      <c r="J98" s="11">
        <f>IF(ISNA(VLOOKUP($C98,'Ev 5'!$B$7:$G$100,6,FALSE)),"",VLOOKUP($C98,'Ev 5'!$B$7:$G$100,6,FALSE))</f>
      </c>
      <c r="K98" s="11">
        <f>IF(ISNA(VLOOKUP($C98,'Ev 6'!$B$7:$G$100,6,FALSE)),"",VLOOKUP($C98,'Ev 6'!$B$7:$G$100,6,FALSE))</f>
      </c>
      <c r="L98" s="11">
        <f>IF(ISNA(VLOOKUP($C98,'Ev 7'!$B$7:$G$100,6,FALSE)),"",VLOOKUP($C98,'Ev 7'!$B$7:$G$100,6,FALSE))</f>
      </c>
      <c r="M98" s="11">
        <f>IF(ISNA(VLOOKUP($C98,'Ev 8'!$B$7:$G$100,6,FALSE)),"",VLOOKUP($C98,'Ev 8'!$B$7:$G$100,6,FALSE))</f>
      </c>
      <c r="N98" s="11">
        <f>IF(ISNA(VLOOKUP($C98,'Ev 9'!$B$7:$G$100,6,FALSE)),"",VLOOKUP($C98,'Ev 9'!$B$7:$G$100,6,FALSE))</f>
      </c>
      <c r="O98" s="11">
        <f>IF(ISNA(VLOOKUP($C98,'Ev 10'!$B$7:$G$100,6,FALSE)),"",VLOOKUP($C98,'Ev 10'!$B$7:$G$100,6,FALSE))</f>
      </c>
      <c r="P98" s="12">
        <f t="shared" si="24"/>
      </c>
      <c r="U98" s="3">
        <f t="shared" si="25"/>
      </c>
      <c r="V98" s="3">
        <f t="shared" si="26"/>
      </c>
      <c r="W98" s="3">
        <f t="shared" si="27"/>
      </c>
      <c r="X98" s="3">
        <f t="shared" si="28"/>
      </c>
      <c r="Y98" s="3">
        <f t="shared" si="29"/>
      </c>
      <c r="Z98" s="3">
        <f t="shared" si="30"/>
      </c>
      <c r="AA98" s="3">
        <f t="shared" si="31"/>
      </c>
      <c r="AB98" s="3">
        <f t="shared" si="32"/>
      </c>
      <c r="AC98" s="3">
        <f t="shared" si="33"/>
      </c>
      <c r="AD98" s="3">
        <f t="shared" si="34"/>
      </c>
    </row>
    <row r="99" spans="1:30" ht="12.75">
      <c r="A99" s="22"/>
      <c r="B99" s="23"/>
      <c r="C99" s="22"/>
      <c r="D99" s="72"/>
      <c r="E99" s="72"/>
      <c r="F99" s="11">
        <f>IF(ISNA(VLOOKUP($C99,'Ev 1'!$B$7:$G$99,6,FALSE)),"",VLOOKUP($C99,'Ev 1'!$B$7:$G$99,6,FALSE))</f>
      </c>
      <c r="G99" s="11">
        <f>IF(ISNA(VLOOKUP($C99,'Ev 2'!$B$7:$G$99,6,FALSE)),"",VLOOKUP($C99,'Ev 2'!$B$7:$G$99,6,FALSE))</f>
      </c>
      <c r="H99" s="11">
        <f>IF(ISNA(VLOOKUP($C99,'Ev 3'!$B$7:$G$97,6,FALSE)),"",VLOOKUP($C99,'Ev 3'!$B$7:$G$97,6,FALSE))</f>
      </c>
      <c r="I99" s="11">
        <f>IF(ISNA(VLOOKUP($C99,'Ev 4'!$B$7:$G$100,6,FALSE)),"",VLOOKUP($C99,'Ev 4'!$B$7:$G$100,6,FALSE))</f>
      </c>
      <c r="J99" s="11">
        <f>IF(ISNA(VLOOKUP($C99,'Ev 5'!$B$7:$G$100,6,FALSE)),"",VLOOKUP($C99,'Ev 5'!$B$7:$G$100,6,FALSE))</f>
      </c>
      <c r="K99" s="11">
        <f>IF(ISNA(VLOOKUP($C99,'Ev 6'!$B$7:$G$100,6,FALSE)),"",VLOOKUP($C99,'Ev 6'!$B$7:$G$100,6,FALSE))</f>
      </c>
      <c r="L99" s="11">
        <f>IF(ISNA(VLOOKUP($C99,'Ev 7'!$B$7:$G$100,6,FALSE)),"",VLOOKUP($C99,'Ev 7'!$B$7:$G$100,6,FALSE))</f>
      </c>
      <c r="M99" s="11">
        <f>IF(ISNA(VLOOKUP($C99,'Ev 8'!$B$7:$G$100,6,FALSE)),"",VLOOKUP($C99,'Ev 8'!$B$7:$G$100,6,FALSE))</f>
      </c>
      <c r="N99" s="11">
        <f>IF(ISNA(VLOOKUP($C99,'Ev 9'!$B$7:$G$100,6,FALSE)),"",VLOOKUP($C99,'Ev 9'!$B$7:$G$100,6,FALSE))</f>
      </c>
      <c r="O99" s="11">
        <f>IF(ISNA(VLOOKUP($C99,'Ev 10'!$B$7:$G$100,6,FALSE)),"",VLOOKUP($C99,'Ev 10'!$B$7:$G$100,6,FALSE))</f>
      </c>
      <c r="P99" s="12">
        <f t="shared" si="24"/>
      </c>
      <c r="U99" s="3">
        <f t="shared" si="25"/>
      </c>
      <c r="V99" s="3">
        <f t="shared" si="26"/>
      </c>
      <c r="W99" s="3">
        <f t="shared" si="27"/>
      </c>
      <c r="X99" s="3">
        <f t="shared" si="28"/>
      </c>
      <c r="Y99" s="3">
        <f t="shared" si="29"/>
      </c>
      <c r="Z99" s="3">
        <f t="shared" si="30"/>
      </c>
      <c r="AA99" s="3">
        <f t="shared" si="31"/>
      </c>
      <c r="AB99" s="3">
        <f t="shared" si="32"/>
      </c>
      <c r="AC99" s="3">
        <f t="shared" si="33"/>
      </c>
      <c r="AD99" s="3">
        <f t="shared" si="34"/>
      </c>
    </row>
    <row r="100" spans="1:30" ht="12.75">
      <c r="A100" s="22"/>
      <c r="B100" s="23"/>
      <c r="C100" s="22"/>
      <c r="D100" s="72"/>
      <c r="E100" s="72"/>
      <c r="F100" s="11">
        <f>IF(ISNA(VLOOKUP($C100,'Ev 1'!$B$7:$G$99,6,FALSE)),"",VLOOKUP($C100,'Ev 1'!$B$7:$G$99,6,FALSE))</f>
      </c>
      <c r="G100" s="11">
        <f>IF(ISNA(VLOOKUP($C100,'Ev 2'!$B$7:$G$99,6,FALSE)),"",VLOOKUP($C100,'Ev 2'!$B$7:$G$99,6,FALSE))</f>
      </c>
      <c r="H100" s="11">
        <f>IF(ISNA(VLOOKUP($C100,'Ev 3'!$B$7:$G$97,6,FALSE)),"",VLOOKUP($C100,'Ev 3'!$B$7:$G$97,6,FALSE))</f>
      </c>
      <c r="I100" s="11">
        <f>IF(ISNA(VLOOKUP($C100,'Ev 4'!$B$7:$G$100,6,FALSE)),"",VLOOKUP($C100,'Ev 4'!$B$7:$G$100,6,FALSE))</f>
      </c>
      <c r="J100" s="11">
        <f>IF(ISNA(VLOOKUP($C100,'Ev 5'!$B$7:$G$100,6,FALSE)),"",VLOOKUP($C100,'Ev 5'!$B$7:$G$100,6,FALSE))</f>
      </c>
      <c r="K100" s="11">
        <f>IF(ISNA(VLOOKUP($C100,'Ev 6'!$B$7:$G$100,6,FALSE)),"",VLOOKUP($C100,'Ev 6'!$B$7:$G$100,6,FALSE))</f>
      </c>
      <c r="L100" s="11">
        <f>IF(ISNA(VLOOKUP($C100,'Ev 7'!$B$7:$G$100,6,FALSE)),"",VLOOKUP($C100,'Ev 7'!$B$7:$G$100,6,FALSE))</f>
      </c>
      <c r="M100" s="11">
        <f>IF(ISNA(VLOOKUP($C100,'Ev 8'!$B$7:$G$100,6,FALSE)),"",VLOOKUP($C100,'Ev 8'!$B$7:$G$100,6,FALSE))</f>
      </c>
      <c r="N100" s="11">
        <f>IF(ISNA(VLOOKUP($C100,'Ev 9'!$B$7:$G$100,6,FALSE)),"",VLOOKUP($C100,'Ev 9'!$B$7:$G$100,6,FALSE))</f>
      </c>
      <c r="O100" s="11">
        <f>IF(ISNA(VLOOKUP($C100,'Ev 10'!$B$7:$G$100,6,FALSE)),"",VLOOKUP($C100,'Ev 10'!$B$7:$G$100,6,FALSE))</f>
      </c>
      <c r="P100" s="12">
        <f t="shared" si="24"/>
      </c>
      <c r="U100" s="3">
        <f t="shared" si="25"/>
      </c>
      <c r="V100" s="3">
        <f t="shared" si="26"/>
      </c>
      <c r="W100" s="3">
        <f t="shared" si="27"/>
      </c>
      <c r="X100" s="3">
        <f t="shared" si="28"/>
      </c>
      <c r="Y100" s="3">
        <f t="shared" si="29"/>
      </c>
      <c r="Z100" s="3">
        <f t="shared" si="30"/>
      </c>
      <c r="AA100" s="3">
        <f t="shared" si="31"/>
      </c>
      <c r="AB100" s="3">
        <f t="shared" si="32"/>
      </c>
      <c r="AC100" s="3">
        <f t="shared" si="33"/>
      </c>
      <c r="AD100" s="3">
        <f t="shared" si="34"/>
      </c>
    </row>
    <row r="101" spans="1:30" ht="12.75">
      <c r="A101" s="22"/>
      <c r="B101" s="23"/>
      <c r="C101" s="22"/>
      <c r="D101" s="72"/>
      <c r="E101" s="72"/>
      <c r="F101" s="11">
        <f>IF(ISNA(VLOOKUP($C101,'Ev 1'!$B$7:$G$99,6,FALSE)),"",VLOOKUP($C101,'Ev 1'!$B$7:$G$99,6,FALSE))</f>
      </c>
      <c r="G101" s="11">
        <f>IF(ISNA(VLOOKUP($C101,'Ev 2'!$B$7:$G$99,6,FALSE)),"",VLOOKUP($C101,'Ev 2'!$B$7:$G$99,6,FALSE))</f>
      </c>
      <c r="H101" s="11">
        <f>IF(ISNA(VLOOKUP($C101,'Ev 3'!$B$7:$G$97,6,FALSE)),"",VLOOKUP($C101,'Ev 3'!$B$7:$G$97,6,FALSE))</f>
      </c>
      <c r="I101" s="11">
        <f>IF(ISNA(VLOOKUP($C101,'Ev 4'!$B$7:$G$100,6,FALSE)),"",VLOOKUP($C101,'Ev 4'!$B$7:$G$100,6,FALSE))</f>
      </c>
      <c r="J101" s="11">
        <f>IF(ISNA(VLOOKUP($C101,'Ev 5'!$B$7:$G$100,6,FALSE)),"",VLOOKUP($C101,'Ev 5'!$B$7:$G$100,6,FALSE))</f>
      </c>
      <c r="K101" s="11">
        <f>IF(ISNA(VLOOKUP($C101,'Ev 6'!$B$7:$G$100,6,FALSE)),"",VLOOKUP($C101,'Ev 6'!$B$7:$G$100,6,FALSE))</f>
      </c>
      <c r="L101" s="11">
        <f>IF(ISNA(VLOOKUP($C101,'Ev 7'!$B$7:$G$100,6,FALSE)),"",VLOOKUP($C101,'Ev 7'!$B$7:$G$100,6,FALSE))</f>
      </c>
      <c r="M101" s="11">
        <f>IF(ISNA(VLOOKUP($C101,'Ev 8'!$B$7:$G$100,6,FALSE)),"",VLOOKUP($C101,'Ev 8'!$B$7:$G$100,6,FALSE))</f>
      </c>
      <c r="N101" s="11">
        <f>IF(ISNA(VLOOKUP($C101,'Ev 9'!$B$7:$G$100,6,FALSE)),"",VLOOKUP($C101,'Ev 9'!$B$7:$G$100,6,FALSE))</f>
      </c>
      <c r="O101" s="11">
        <f>IF(ISNA(VLOOKUP($C101,'Ev 10'!$B$7:$G$100,6,FALSE)),"",VLOOKUP($C101,'Ev 10'!$B$7:$G$100,6,FALSE))</f>
      </c>
      <c r="P101" s="12">
        <f t="shared" si="24"/>
      </c>
      <c r="U101" s="3">
        <f t="shared" si="25"/>
      </c>
      <c r="V101" s="3">
        <f t="shared" si="26"/>
      </c>
      <c r="W101" s="3">
        <f t="shared" si="27"/>
      </c>
      <c r="X101" s="3">
        <f t="shared" si="28"/>
      </c>
      <c r="Y101" s="3">
        <f t="shared" si="29"/>
      </c>
      <c r="Z101" s="3">
        <f t="shared" si="30"/>
      </c>
      <c r="AA101" s="3">
        <f t="shared" si="31"/>
      </c>
      <c r="AB101" s="3">
        <f t="shared" si="32"/>
      </c>
      <c r="AC101" s="3">
        <f t="shared" si="33"/>
      </c>
      <c r="AD101" s="3">
        <f t="shared" si="34"/>
      </c>
    </row>
    <row r="102" spans="1:30" ht="12.75">
      <c r="A102" s="22"/>
      <c r="B102" s="23"/>
      <c r="C102" s="22"/>
      <c r="D102" s="72"/>
      <c r="E102" s="72"/>
      <c r="F102" s="11">
        <f>IF(ISNA(VLOOKUP($C102,'Ev 1'!$B$7:$G$99,6,FALSE)),"",VLOOKUP($C102,'Ev 1'!$B$7:$G$99,6,FALSE))</f>
      </c>
      <c r="G102" s="11">
        <f>IF(ISNA(VLOOKUP($C102,'Ev 2'!$B$7:$G$99,6,FALSE)),"",VLOOKUP($C102,'Ev 2'!$B$7:$G$99,6,FALSE))</f>
      </c>
      <c r="H102" s="11">
        <f>IF(ISNA(VLOOKUP($C102,'Ev 3'!$B$7:$G$97,6,FALSE)),"",VLOOKUP($C102,'Ev 3'!$B$7:$G$97,6,FALSE))</f>
      </c>
      <c r="I102" s="11">
        <f>IF(ISNA(VLOOKUP($C102,'Ev 4'!$B$7:$G$100,6,FALSE)),"",VLOOKUP($C102,'Ev 4'!$B$7:$G$100,6,FALSE))</f>
      </c>
      <c r="J102" s="11">
        <f>IF(ISNA(VLOOKUP($C102,'Ev 5'!$B$7:$G$100,6,FALSE)),"",VLOOKUP($C102,'Ev 5'!$B$7:$G$100,6,FALSE))</f>
      </c>
      <c r="K102" s="11">
        <f>IF(ISNA(VLOOKUP($C102,'Ev 6'!$B$7:$G$100,6,FALSE)),"",VLOOKUP($C102,'Ev 6'!$B$7:$G$100,6,FALSE))</f>
      </c>
      <c r="L102" s="11">
        <f>IF(ISNA(VLOOKUP($C102,'Ev 7'!$B$7:$G$100,6,FALSE)),"",VLOOKUP($C102,'Ev 7'!$B$7:$G$100,6,FALSE))</f>
      </c>
      <c r="M102" s="11">
        <f>IF(ISNA(VLOOKUP($C102,'Ev 8'!$B$7:$G$100,6,FALSE)),"",VLOOKUP($C102,'Ev 8'!$B$7:$G$100,6,FALSE))</f>
      </c>
      <c r="N102" s="11">
        <f>IF(ISNA(VLOOKUP($C102,'Ev 9'!$B$7:$G$100,6,FALSE)),"",VLOOKUP($C102,'Ev 9'!$B$7:$G$100,6,FALSE))</f>
      </c>
      <c r="O102" s="11">
        <f>IF(ISNA(VLOOKUP($C102,'Ev 10'!$B$7:$G$100,6,FALSE)),"",VLOOKUP($C102,'Ev 10'!$B$7:$G$100,6,FALSE))</f>
      </c>
      <c r="P102" s="12">
        <f t="shared" si="24"/>
      </c>
      <c r="U102" s="3">
        <f t="shared" si="25"/>
      </c>
      <c r="V102" s="3">
        <f t="shared" si="26"/>
      </c>
      <c r="W102" s="3">
        <f t="shared" si="27"/>
      </c>
      <c r="X102" s="3">
        <f t="shared" si="28"/>
      </c>
      <c r="Y102" s="3">
        <f t="shared" si="29"/>
      </c>
      <c r="Z102" s="3">
        <f t="shared" si="30"/>
      </c>
      <c r="AA102" s="3">
        <f t="shared" si="31"/>
      </c>
      <c r="AB102" s="3">
        <f t="shared" si="32"/>
      </c>
      <c r="AC102" s="3">
        <f t="shared" si="33"/>
      </c>
      <c r="AD102" s="3">
        <f t="shared" si="34"/>
      </c>
    </row>
    <row r="103" spans="1:30" ht="12.75">
      <c r="A103" s="22"/>
      <c r="B103" s="23"/>
      <c r="C103" s="22"/>
      <c r="D103" s="72"/>
      <c r="E103" s="72"/>
      <c r="F103" s="11">
        <f>IF(ISNA(VLOOKUP($C103,'Ev 1'!$B$7:$G$99,6,FALSE)),"",VLOOKUP($C103,'Ev 1'!$B$7:$G$99,6,FALSE))</f>
      </c>
      <c r="G103" s="11">
        <f>IF(ISNA(VLOOKUP($C103,'Ev 2'!$B$7:$G$99,6,FALSE)),"",VLOOKUP($C103,'Ev 2'!$B$7:$G$99,6,FALSE))</f>
      </c>
      <c r="H103" s="11">
        <f>IF(ISNA(VLOOKUP($C103,'Ev 3'!$B$7:$G$97,6,FALSE)),"",VLOOKUP($C103,'Ev 3'!$B$7:$G$97,6,FALSE))</f>
      </c>
      <c r="I103" s="11">
        <f>IF(ISNA(VLOOKUP($C103,'Ev 4'!$B$7:$G$100,6,FALSE)),"",VLOOKUP($C103,'Ev 4'!$B$7:$G$100,6,FALSE))</f>
      </c>
      <c r="J103" s="11">
        <f>IF(ISNA(VLOOKUP($C103,'Ev 5'!$B$7:$G$100,6,FALSE)),"",VLOOKUP($C103,'Ev 5'!$B$7:$G$100,6,FALSE))</f>
      </c>
      <c r="K103" s="11">
        <f>IF(ISNA(VLOOKUP($C103,'Ev 6'!$B$7:$G$100,6,FALSE)),"",VLOOKUP($C103,'Ev 6'!$B$7:$G$100,6,FALSE))</f>
      </c>
      <c r="L103" s="11">
        <f>IF(ISNA(VLOOKUP($C103,'Ev 7'!$B$7:$G$100,6,FALSE)),"",VLOOKUP($C103,'Ev 7'!$B$7:$G$100,6,FALSE))</f>
      </c>
      <c r="M103" s="11">
        <f>IF(ISNA(VLOOKUP($C103,'Ev 8'!$B$7:$G$100,6,FALSE)),"",VLOOKUP($C103,'Ev 8'!$B$7:$G$100,6,FALSE))</f>
      </c>
      <c r="N103" s="11">
        <f>IF(ISNA(VLOOKUP($C103,'Ev 9'!$B$7:$G$100,6,FALSE)),"",VLOOKUP($C103,'Ev 9'!$B$7:$G$100,6,FALSE))</f>
      </c>
      <c r="O103" s="11">
        <f>IF(ISNA(VLOOKUP($C103,'Ev 10'!$B$7:$G$100,6,FALSE)),"",VLOOKUP($C103,'Ev 10'!$B$7:$G$100,6,FALSE))</f>
      </c>
      <c r="P103" s="12">
        <f t="shared" si="24"/>
      </c>
      <c r="U103" s="3">
        <f t="shared" si="25"/>
      </c>
      <c r="V103" s="3">
        <f t="shared" si="26"/>
      </c>
      <c r="W103" s="3">
        <f t="shared" si="27"/>
      </c>
      <c r="X103" s="3">
        <f t="shared" si="28"/>
      </c>
      <c r="Y103" s="3">
        <f t="shared" si="29"/>
      </c>
      <c r="Z103" s="3">
        <f t="shared" si="30"/>
      </c>
      <c r="AA103" s="3">
        <f t="shared" si="31"/>
      </c>
      <c r="AB103" s="3">
        <f t="shared" si="32"/>
      </c>
      <c r="AC103" s="3">
        <f t="shared" si="33"/>
      </c>
      <c r="AD103" s="3">
        <f t="shared" si="34"/>
      </c>
    </row>
    <row r="104" spans="1:30" ht="12.75">
      <c r="A104" s="22"/>
      <c r="B104" s="23"/>
      <c r="C104" s="22"/>
      <c r="D104" s="72"/>
      <c r="E104" s="72"/>
      <c r="F104" s="11">
        <f>IF(ISNA(VLOOKUP($C104,'Ev 1'!$B$7:$G$99,6,FALSE)),"",VLOOKUP($C104,'Ev 1'!$B$7:$G$99,6,FALSE))</f>
      </c>
      <c r="G104" s="11">
        <f>IF(ISNA(VLOOKUP($C104,'Ev 2'!$B$7:$G$99,6,FALSE)),"",VLOOKUP($C104,'Ev 2'!$B$7:$G$99,6,FALSE))</f>
      </c>
      <c r="H104" s="11">
        <f>IF(ISNA(VLOOKUP($C104,'Ev 3'!$B$7:$G$97,6,FALSE)),"",VLOOKUP($C104,'Ev 3'!$B$7:$G$97,6,FALSE))</f>
      </c>
      <c r="I104" s="11">
        <f>IF(ISNA(VLOOKUP($C104,'Ev 4'!$B$7:$G$100,6,FALSE)),"",VLOOKUP($C104,'Ev 4'!$B$7:$G$100,6,FALSE))</f>
      </c>
      <c r="J104" s="11">
        <f>IF(ISNA(VLOOKUP($C104,'Ev 5'!$B$7:$G$100,6,FALSE)),"",VLOOKUP($C104,'Ev 5'!$B$7:$G$100,6,FALSE))</f>
      </c>
      <c r="K104" s="11">
        <f>IF(ISNA(VLOOKUP($C104,'Ev 6'!$B$7:$G$100,6,FALSE)),"",VLOOKUP($C104,'Ev 6'!$B$7:$G$100,6,FALSE))</f>
      </c>
      <c r="L104" s="11">
        <f>IF(ISNA(VLOOKUP($C104,'Ev 7'!$B$7:$G$100,6,FALSE)),"",VLOOKUP($C104,'Ev 7'!$B$7:$G$100,6,FALSE))</f>
      </c>
      <c r="M104" s="11">
        <f>IF(ISNA(VLOOKUP($C104,'Ev 8'!$B$7:$G$100,6,FALSE)),"",VLOOKUP($C104,'Ev 8'!$B$7:$G$100,6,FALSE))</f>
      </c>
      <c r="N104" s="11">
        <f>IF(ISNA(VLOOKUP($C104,'Ev 9'!$B$7:$G$100,6,FALSE)),"",VLOOKUP($C104,'Ev 9'!$B$7:$G$100,6,FALSE))</f>
      </c>
      <c r="O104" s="11">
        <f>IF(ISNA(VLOOKUP($C104,'Ev 10'!$B$7:$G$100,6,FALSE)),"",VLOOKUP($C104,'Ev 10'!$B$7:$G$100,6,FALSE))</f>
      </c>
      <c r="P104" s="12">
        <f t="shared" si="24"/>
      </c>
      <c r="U104" s="3">
        <f t="shared" si="25"/>
      </c>
      <c r="V104" s="3">
        <f t="shared" si="26"/>
      </c>
      <c r="W104" s="3">
        <f t="shared" si="27"/>
      </c>
      <c r="X104" s="3">
        <f t="shared" si="28"/>
      </c>
      <c r="Y104" s="3">
        <f t="shared" si="29"/>
      </c>
      <c r="Z104" s="3">
        <f t="shared" si="30"/>
      </c>
      <c r="AA104" s="3">
        <f t="shared" si="31"/>
      </c>
      <c r="AB104" s="3">
        <f t="shared" si="32"/>
      </c>
      <c r="AC104" s="3">
        <f t="shared" si="33"/>
      </c>
      <c r="AD104" s="3">
        <f t="shared" si="34"/>
      </c>
    </row>
    <row r="105" spans="1:30" ht="12.75">
      <c r="A105" s="22"/>
      <c r="B105" s="23"/>
      <c r="C105" s="22"/>
      <c r="D105" s="72"/>
      <c r="E105" s="72"/>
      <c r="F105" s="11">
        <f>IF(ISNA(VLOOKUP($C105,'Ev 1'!$B$7:$G$99,6,FALSE)),"",VLOOKUP($C105,'Ev 1'!$B$7:$G$99,6,FALSE))</f>
      </c>
      <c r="G105" s="11">
        <f>IF(ISNA(VLOOKUP($C105,'Ev 2'!$B$7:$G$99,6,FALSE)),"",VLOOKUP($C105,'Ev 2'!$B$7:$G$99,6,FALSE))</f>
      </c>
      <c r="H105" s="11">
        <f>IF(ISNA(VLOOKUP($C105,'Ev 3'!$B$7:$G$97,6,FALSE)),"",VLOOKUP($C105,'Ev 3'!$B$7:$G$97,6,FALSE))</f>
      </c>
      <c r="I105" s="11">
        <f>IF(ISNA(VLOOKUP($C105,'Ev 4'!$B$7:$G$100,6,FALSE)),"",VLOOKUP($C105,'Ev 4'!$B$7:$G$100,6,FALSE))</f>
      </c>
      <c r="J105" s="11">
        <f>IF(ISNA(VLOOKUP($C105,'Ev 5'!$B$7:$G$100,6,FALSE)),"",VLOOKUP($C105,'Ev 5'!$B$7:$G$100,6,FALSE))</f>
      </c>
      <c r="K105" s="11">
        <f>IF(ISNA(VLOOKUP($C105,'Ev 6'!$B$7:$G$100,6,FALSE)),"",VLOOKUP($C105,'Ev 6'!$B$7:$G$100,6,FALSE))</f>
      </c>
      <c r="L105" s="11">
        <f>IF(ISNA(VLOOKUP($C105,'Ev 7'!$B$7:$G$100,6,FALSE)),"",VLOOKUP($C105,'Ev 7'!$B$7:$G$100,6,FALSE))</f>
      </c>
      <c r="M105" s="11">
        <f>IF(ISNA(VLOOKUP($C105,'Ev 8'!$B$7:$G$100,6,FALSE)),"",VLOOKUP($C105,'Ev 8'!$B$7:$G$100,6,FALSE))</f>
      </c>
      <c r="N105" s="11">
        <f>IF(ISNA(VLOOKUP($C105,'Ev 9'!$B$7:$G$100,6,FALSE)),"",VLOOKUP($C105,'Ev 9'!$B$7:$G$100,6,FALSE))</f>
      </c>
      <c r="O105" s="11">
        <f>IF(ISNA(VLOOKUP($C105,'Ev 10'!$B$7:$G$100,6,FALSE)),"",VLOOKUP($C105,'Ev 10'!$B$7:$G$100,6,FALSE))</f>
      </c>
      <c r="P105" s="12">
        <f t="shared" si="24"/>
      </c>
      <c r="U105" s="3">
        <f t="shared" si="25"/>
      </c>
      <c r="V105" s="3">
        <f t="shared" si="26"/>
      </c>
      <c r="W105" s="3">
        <f t="shared" si="27"/>
      </c>
      <c r="X105" s="3">
        <f t="shared" si="28"/>
      </c>
      <c r="Y105" s="3">
        <f t="shared" si="29"/>
      </c>
      <c r="Z105" s="3">
        <f t="shared" si="30"/>
      </c>
      <c r="AA105" s="3">
        <f t="shared" si="31"/>
      </c>
      <c r="AB105" s="3">
        <f t="shared" si="32"/>
      </c>
      <c r="AC105" s="3">
        <f t="shared" si="33"/>
      </c>
      <c r="AD105" s="3">
        <f t="shared" si="34"/>
      </c>
    </row>
    <row r="106" spans="1:30" ht="12.75">
      <c r="A106" s="22"/>
      <c r="B106" s="23"/>
      <c r="C106" s="22"/>
      <c r="D106" s="72"/>
      <c r="E106" s="72"/>
      <c r="F106" s="11">
        <f>IF(ISNA(VLOOKUP($C106,'Ev 1'!$B$7:$G$99,6,FALSE)),"",VLOOKUP($C106,'Ev 1'!$B$7:$G$99,6,FALSE))</f>
      </c>
      <c r="G106" s="11">
        <f>IF(ISNA(VLOOKUP($C106,'Ev 2'!$B$7:$G$99,6,FALSE)),"",VLOOKUP($C106,'Ev 2'!$B$7:$G$99,6,FALSE))</f>
      </c>
      <c r="H106" s="11">
        <f>IF(ISNA(VLOOKUP($C106,'Ev 3'!$B$7:$G$97,6,FALSE)),"",VLOOKUP($C106,'Ev 3'!$B$7:$G$97,6,FALSE))</f>
      </c>
      <c r="I106" s="11">
        <f>IF(ISNA(VLOOKUP($C106,'Ev 4'!$B$7:$G$100,6,FALSE)),"",VLOOKUP($C106,'Ev 4'!$B$7:$G$100,6,FALSE))</f>
      </c>
      <c r="J106" s="11">
        <f>IF(ISNA(VLOOKUP($C106,'Ev 5'!$B$7:$G$100,6,FALSE)),"",VLOOKUP($C106,'Ev 5'!$B$7:$G$100,6,FALSE))</f>
      </c>
      <c r="K106" s="11">
        <f>IF(ISNA(VLOOKUP($C106,'Ev 6'!$B$7:$G$100,6,FALSE)),"",VLOOKUP($C106,'Ev 6'!$B$7:$G$100,6,FALSE))</f>
      </c>
      <c r="L106" s="11">
        <f>IF(ISNA(VLOOKUP($C106,'Ev 7'!$B$7:$G$100,6,FALSE)),"",VLOOKUP($C106,'Ev 7'!$B$7:$G$100,6,FALSE))</f>
      </c>
      <c r="M106" s="11">
        <f>IF(ISNA(VLOOKUP($C106,'Ev 8'!$B$7:$G$100,6,FALSE)),"",VLOOKUP($C106,'Ev 8'!$B$7:$G$100,6,FALSE))</f>
      </c>
      <c r="N106" s="11">
        <f>IF(ISNA(VLOOKUP($C106,'Ev 9'!$B$7:$G$100,6,FALSE)),"",VLOOKUP($C106,'Ev 9'!$B$7:$G$100,6,FALSE))</f>
      </c>
      <c r="O106" s="11">
        <f>IF(ISNA(VLOOKUP($C106,'Ev 10'!$B$7:$G$100,6,FALSE)),"",VLOOKUP($C106,'Ev 10'!$B$7:$G$100,6,FALSE))</f>
      </c>
      <c r="P106" s="12">
        <f t="shared" si="24"/>
      </c>
      <c r="U106" s="3">
        <f t="shared" si="25"/>
      </c>
      <c r="V106" s="3">
        <f t="shared" si="26"/>
      </c>
      <c r="W106" s="3">
        <f t="shared" si="27"/>
      </c>
      <c r="X106" s="3">
        <f t="shared" si="28"/>
      </c>
      <c r="Y106" s="3">
        <f t="shared" si="29"/>
      </c>
      <c r="Z106" s="3">
        <f t="shared" si="30"/>
      </c>
      <c r="AA106" s="3">
        <f t="shared" si="31"/>
      </c>
      <c r="AB106" s="3">
        <f t="shared" si="32"/>
      </c>
      <c r="AC106" s="3">
        <f t="shared" si="33"/>
      </c>
      <c r="AD106" s="3">
        <f t="shared" si="34"/>
      </c>
    </row>
    <row r="107" spans="1:30" ht="12.75">
      <c r="A107" s="22"/>
      <c r="B107" s="23"/>
      <c r="C107" s="22"/>
      <c r="D107" s="72"/>
      <c r="E107" s="72"/>
      <c r="F107" s="11">
        <f>IF(ISNA(VLOOKUP($C107,'Ev 1'!$B$7:$G$99,6,FALSE)),"",VLOOKUP($C107,'Ev 1'!$B$7:$G$99,6,FALSE))</f>
      </c>
      <c r="G107" s="11">
        <f>IF(ISNA(VLOOKUP($C107,'Ev 2'!$B$7:$G$99,6,FALSE)),"",VLOOKUP($C107,'Ev 2'!$B$7:$G$99,6,FALSE))</f>
      </c>
      <c r="H107" s="11">
        <f>IF(ISNA(VLOOKUP($C107,'Ev 3'!$B$7:$G$97,6,FALSE)),"",VLOOKUP($C107,'Ev 3'!$B$7:$G$97,6,FALSE))</f>
      </c>
      <c r="I107" s="11">
        <f>IF(ISNA(VLOOKUP($C107,'Ev 4'!$B$7:$G$100,6,FALSE)),"",VLOOKUP($C107,'Ev 4'!$B$7:$G$100,6,FALSE))</f>
      </c>
      <c r="J107" s="11">
        <f>IF(ISNA(VLOOKUP($C107,'Ev 5'!$B$7:$G$100,6,FALSE)),"",VLOOKUP($C107,'Ev 5'!$B$7:$G$100,6,FALSE))</f>
      </c>
      <c r="K107" s="11">
        <f>IF(ISNA(VLOOKUP($C107,'Ev 6'!$B$7:$G$100,6,FALSE)),"",VLOOKUP($C107,'Ev 6'!$B$7:$G$100,6,FALSE))</f>
      </c>
      <c r="L107" s="11">
        <f>IF(ISNA(VLOOKUP($C107,'Ev 7'!$B$7:$G$100,6,FALSE)),"",VLOOKUP($C107,'Ev 7'!$B$7:$G$100,6,FALSE))</f>
      </c>
      <c r="M107" s="11">
        <f>IF(ISNA(VLOOKUP($C107,'Ev 8'!$B$7:$G$100,6,FALSE)),"",VLOOKUP($C107,'Ev 8'!$B$7:$G$100,6,FALSE))</f>
      </c>
      <c r="N107" s="11">
        <f>IF(ISNA(VLOOKUP($C107,'Ev 9'!$B$7:$G$100,6,FALSE)),"",VLOOKUP($C107,'Ev 9'!$B$7:$G$100,6,FALSE))</f>
      </c>
      <c r="O107" s="11">
        <f>IF(ISNA(VLOOKUP($C107,'Ev 10'!$B$7:$G$100,6,FALSE)),"",VLOOKUP($C107,'Ev 10'!$B$7:$G$100,6,FALSE))</f>
      </c>
      <c r="P107" s="12">
        <f t="shared" si="24"/>
      </c>
      <c r="U107" s="3">
        <f t="shared" si="25"/>
      </c>
      <c r="V107" s="3">
        <f t="shared" si="26"/>
      </c>
      <c r="W107" s="3">
        <f t="shared" si="27"/>
      </c>
      <c r="X107" s="3">
        <f t="shared" si="28"/>
      </c>
      <c r="Y107" s="3">
        <f t="shared" si="29"/>
      </c>
      <c r="Z107" s="3">
        <f t="shared" si="30"/>
      </c>
      <c r="AA107" s="3">
        <f t="shared" si="31"/>
      </c>
      <c r="AB107" s="3">
        <f t="shared" si="32"/>
      </c>
      <c r="AC107" s="3">
        <f t="shared" si="33"/>
      </c>
      <c r="AD107" s="3">
        <f t="shared" si="34"/>
      </c>
    </row>
    <row r="108" spans="1:30" ht="12.75">
      <c r="A108" s="22"/>
      <c r="B108" s="23"/>
      <c r="C108" s="22"/>
      <c r="D108" s="72"/>
      <c r="E108" s="72"/>
      <c r="F108" s="11">
        <f>IF(ISNA(VLOOKUP($C108,'Ev 1'!$B$7:$G$99,6,FALSE)),"",VLOOKUP($C108,'Ev 1'!$B$7:$G$99,6,FALSE))</f>
      </c>
      <c r="G108" s="11">
        <f>IF(ISNA(VLOOKUP($C108,'Ev 2'!$B$7:$G$99,6,FALSE)),"",VLOOKUP($C108,'Ev 2'!$B$7:$G$99,6,FALSE))</f>
      </c>
      <c r="H108" s="11">
        <f>IF(ISNA(VLOOKUP($C108,'Ev 3'!$B$7:$G$97,6,FALSE)),"",VLOOKUP($C108,'Ev 3'!$B$7:$G$97,6,FALSE))</f>
      </c>
      <c r="I108" s="11">
        <f>IF(ISNA(VLOOKUP($C108,'Ev 4'!$B$7:$G$100,6,FALSE)),"",VLOOKUP($C108,'Ev 4'!$B$7:$G$100,6,FALSE))</f>
      </c>
      <c r="J108" s="11">
        <f>IF(ISNA(VLOOKUP($C108,'Ev 5'!$B$7:$G$100,6,FALSE)),"",VLOOKUP($C108,'Ev 5'!$B$7:$G$100,6,FALSE))</f>
      </c>
      <c r="K108" s="11">
        <f>IF(ISNA(VLOOKUP($C108,'Ev 6'!$B$7:$G$100,6,FALSE)),"",VLOOKUP($C108,'Ev 6'!$B$7:$G$100,6,FALSE))</f>
      </c>
      <c r="L108" s="11">
        <f>IF(ISNA(VLOOKUP($C108,'Ev 7'!$B$7:$G$100,6,FALSE)),"",VLOOKUP($C108,'Ev 7'!$B$7:$G$100,6,FALSE))</f>
      </c>
      <c r="M108" s="11">
        <f>IF(ISNA(VLOOKUP($C108,'Ev 8'!$B$7:$G$100,6,FALSE)),"",VLOOKUP($C108,'Ev 8'!$B$7:$G$100,6,FALSE))</f>
      </c>
      <c r="N108" s="11">
        <f>IF(ISNA(VLOOKUP($C108,'Ev 9'!$B$7:$G$100,6,FALSE)),"",VLOOKUP($C108,'Ev 9'!$B$7:$G$100,6,FALSE))</f>
      </c>
      <c r="O108" s="11">
        <f>IF(ISNA(VLOOKUP($C108,'Ev 10'!$B$7:$G$100,6,FALSE)),"",VLOOKUP($C108,'Ev 10'!$B$7:$G$100,6,FALSE))</f>
      </c>
      <c r="P108" s="12">
        <f t="shared" si="24"/>
      </c>
      <c r="U108" s="3">
        <f t="shared" si="25"/>
      </c>
      <c r="V108" s="3">
        <f t="shared" si="26"/>
      </c>
      <c r="W108" s="3">
        <f t="shared" si="27"/>
      </c>
      <c r="X108" s="3">
        <f t="shared" si="28"/>
      </c>
      <c r="Y108" s="3">
        <f t="shared" si="29"/>
      </c>
      <c r="Z108" s="3">
        <f t="shared" si="30"/>
      </c>
      <c r="AA108" s="3">
        <f t="shared" si="31"/>
      </c>
      <c r="AB108" s="3">
        <f t="shared" si="32"/>
      </c>
      <c r="AC108" s="3">
        <f t="shared" si="33"/>
      </c>
      <c r="AD108" s="3">
        <f t="shared" si="34"/>
      </c>
    </row>
    <row r="109" spans="1:30" ht="12.75">
      <c r="A109" s="22"/>
      <c r="B109" s="23"/>
      <c r="C109" s="22"/>
      <c r="D109" s="72"/>
      <c r="E109" s="72"/>
      <c r="F109" s="11">
        <f>IF(ISNA(VLOOKUP($C109,'Ev 1'!$B$7:$G$99,6,FALSE)),"",VLOOKUP($C109,'Ev 1'!$B$7:$G$99,6,FALSE))</f>
      </c>
      <c r="G109" s="11">
        <f>IF(ISNA(VLOOKUP($C109,'Ev 2'!$B$7:$G$99,6,FALSE)),"",VLOOKUP($C109,'Ev 2'!$B$7:$G$99,6,FALSE))</f>
      </c>
      <c r="H109" s="11">
        <f>IF(ISNA(VLOOKUP($C109,'Ev 3'!$B$7:$G$97,6,FALSE)),"",VLOOKUP($C109,'Ev 3'!$B$7:$G$97,6,FALSE))</f>
      </c>
      <c r="I109" s="11">
        <f>IF(ISNA(VLOOKUP($C109,'Ev 4'!$B$7:$G$100,6,FALSE)),"",VLOOKUP($C109,'Ev 4'!$B$7:$G$100,6,FALSE))</f>
      </c>
      <c r="J109" s="11">
        <f>IF(ISNA(VLOOKUP($C109,'Ev 5'!$B$7:$G$100,6,FALSE)),"",VLOOKUP($C109,'Ev 5'!$B$7:$G$100,6,FALSE))</f>
      </c>
      <c r="K109" s="11">
        <f>IF(ISNA(VLOOKUP($C109,'Ev 6'!$B$7:$G$100,6,FALSE)),"",VLOOKUP($C109,'Ev 6'!$B$7:$G$100,6,FALSE))</f>
      </c>
      <c r="L109" s="11">
        <f>IF(ISNA(VLOOKUP($C109,'Ev 7'!$B$7:$G$100,6,FALSE)),"",VLOOKUP($C109,'Ev 7'!$B$7:$G$100,6,FALSE))</f>
      </c>
      <c r="M109" s="11">
        <f>IF(ISNA(VLOOKUP($C109,'Ev 8'!$B$7:$G$100,6,FALSE)),"",VLOOKUP($C109,'Ev 8'!$B$7:$G$100,6,FALSE))</f>
      </c>
      <c r="N109" s="11">
        <f>IF(ISNA(VLOOKUP($C109,'Ev 9'!$B$7:$G$100,6,FALSE)),"",VLOOKUP($C109,'Ev 9'!$B$7:$G$100,6,FALSE))</f>
      </c>
      <c r="O109" s="11">
        <f>IF(ISNA(VLOOKUP($C109,'Ev 10'!$B$7:$G$100,6,FALSE)),"",VLOOKUP($C109,'Ev 10'!$B$7:$G$100,6,FALSE))</f>
      </c>
      <c r="P109" s="12">
        <f t="shared" si="24"/>
      </c>
      <c r="U109" s="3">
        <f t="shared" si="25"/>
      </c>
      <c r="V109" s="3">
        <f t="shared" si="26"/>
      </c>
      <c r="W109" s="3">
        <f t="shared" si="27"/>
      </c>
      <c r="X109" s="3">
        <f t="shared" si="28"/>
      </c>
      <c r="Y109" s="3">
        <f t="shared" si="29"/>
      </c>
      <c r="Z109" s="3">
        <f t="shared" si="30"/>
      </c>
      <c r="AA109" s="3">
        <f t="shared" si="31"/>
      </c>
      <c r="AB109" s="3">
        <f t="shared" si="32"/>
      </c>
      <c r="AC109" s="3">
        <f t="shared" si="33"/>
      </c>
      <c r="AD109" s="3">
        <f t="shared" si="34"/>
      </c>
    </row>
    <row r="110" spans="1:30" ht="12.75">
      <c r="A110" s="22"/>
      <c r="B110" s="23"/>
      <c r="C110" s="22"/>
      <c r="D110" s="72"/>
      <c r="E110" s="72"/>
      <c r="F110" s="11">
        <f>IF(ISNA(VLOOKUP($C110,'Ev 1'!$B$7:$G$99,6,FALSE)),"",VLOOKUP($C110,'Ev 1'!$B$7:$G$99,6,FALSE))</f>
      </c>
      <c r="G110" s="11">
        <f>IF(ISNA(VLOOKUP($C110,'Ev 2'!$B$7:$G$99,6,FALSE)),"",VLOOKUP($C110,'Ev 2'!$B$7:$G$99,6,FALSE))</f>
      </c>
      <c r="H110" s="11">
        <f>IF(ISNA(VLOOKUP($C110,'Ev 3'!$B$7:$G$97,6,FALSE)),"",VLOOKUP($C110,'Ev 3'!$B$7:$G$97,6,FALSE))</f>
      </c>
      <c r="I110" s="11">
        <f>IF(ISNA(VLOOKUP($C110,'Ev 4'!$B$7:$G$100,6,FALSE)),"",VLOOKUP($C110,'Ev 4'!$B$7:$G$100,6,FALSE))</f>
      </c>
      <c r="J110" s="11">
        <f>IF(ISNA(VLOOKUP($C110,'Ev 5'!$B$7:$G$100,6,FALSE)),"",VLOOKUP($C110,'Ev 5'!$B$7:$G$100,6,FALSE))</f>
      </c>
      <c r="K110" s="11">
        <f>IF(ISNA(VLOOKUP($C110,'Ev 6'!$B$7:$G$100,6,FALSE)),"",VLOOKUP($C110,'Ev 6'!$B$7:$G$100,6,FALSE))</f>
      </c>
      <c r="L110" s="11">
        <f>IF(ISNA(VLOOKUP($C110,'Ev 7'!$B$7:$G$100,6,FALSE)),"",VLOOKUP($C110,'Ev 7'!$B$7:$G$100,6,FALSE))</f>
      </c>
      <c r="M110" s="11">
        <f>IF(ISNA(VLOOKUP($C110,'Ev 8'!$B$7:$G$100,6,FALSE)),"",VLOOKUP($C110,'Ev 8'!$B$7:$G$100,6,FALSE))</f>
      </c>
      <c r="N110" s="11">
        <f>IF(ISNA(VLOOKUP($C110,'Ev 9'!$B$7:$G$100,6,FALSE)),"",VLOOKUP($C110,'Ev 9'!$B$7:$G$100,6,FALSE))</f>
      </c>
      <c r="O110" s="11">
        <f>IF(ISNA(VLOOKUP($C110,'Ev 10'!$B$7:$G$100,6,FALSE)),"",VLOOKUP($C110,'Ev 10'!$B$7:$G$100,6,FALSE))</f>
      </c>
      <c r="P110" s="12">
        <f t="shared" si="24"/>
      </c>
      <c r="U110" s="3">
        <f t="shared" si="25"/>
      </c>
      <c r="V110" s="3">
        <f t="shared" si="26"/>
      </c>
      <c r="W110" s="3">
        <f t="shared" si="27"/>
      </c>
      <c r="X110" s="3">
        <f t="shared" si="28"/>
      </c>
      <c r="Y110" s="3">
        <f t="shared" si="29"/>
      </c>
      <c r="Z110" s="3">
        <f t="shared" si="30"/>
      </c>
      <c r="AA110" s="3">
        <f t="shared" si="31"/>
      </c>
      <c r="AB110" s="3">
        <f t="shared" si="32"/>
      </c>
      <c r="AC110" s="3">
        <f t="shared" si="33"/>
      </c>
      <c r="AD110" s="3">
        <f t="shared" si="34"/>
      </c>
    </row>
    <row r="111" spans="1:30" ht="12.75">
      <c r="A111" s="22"/>
      <c r="B111" s="23"/>
      <c r="C111" s="22"/>
      <c r="D111" s="72"/>
      <c r="E111" s="72"/>
      <c r="F111" s="11">
        <f>IF(ISNA(VLOOKUP($C111,'Ev 1'!$B$7:$G$99,6,FALSE)),"",VLOOKUP($C111,'Ev 1'!$B$7:$G$99,6,FALSE))</f>
      </c>
      <c r="G111" s="11">
        <f>IF(ISNA(VLOOKUP($C111,'Ev 2'!$B$7:$G$99,6,FALSE)),"",VLOOKUP($C111,'Ev 2'!$B$7:$G$99,6,FALSE))</f>
      </c>
      <c r="H111" s="11">
        <f>IF(ISNA(VLOOKUP($C111,'Ev 3'!$B$7:$G$97,6,FALSE)),"",VLOOKUP($C111,'Ev 3'!$B$7:$G$97,6,FALSE))</f>
      </c>
      <c r="I111" s="11">
        <f>IF(ISNA(VLOOKUP($C111,'Ev 4'!$B$7:$G$100,6,FALSE)),"",VLOOKUP($C111,'Ev 4'!$B$7:$G$100,6,FALSE))</f>
      </c>
      <c r="J111" s="11">
        <f>IF(ISNA(VLOOKUP($C111,'Ev 5'!$B$7:$G$100,6,FALSE)),"",VLOOKUP($C111,'Ev 5'!$B$7:$G$100,6,FALSE))</f>
      </c>
      <c r="K111" s="11">
        <f>IF(ISNA(VLOOKUP($C111,'Ev 6'!$B$7:$G$100,6,FALSE)),"",VLOOKUP($C111,'Ev 6'!$B$7:$G$100,6,FALSE))</f>
      </c>
      <c r="L111" s="11">
        <f>IF(ISNA(VLOOKUP($C111,'Ev 7'!$B$7:$G$100,6,FALSE)),"",VLOOKUP($C111,'Ev 7'!$B$7:$G$100,6,FALSE))</f>
      </c>
      <c r="M111" s="11">
        <f>IF(ISNA(VLOOKUP($C111,'Ev 8'!$B$7:$G$100,6,FALSE)),"",VLOOKUP($C111,'Ev 8'!$B$7:$G$100,6,FALSE))</f>
      </c>
      <c r="N111" s="11">
        <f>IF(ISNA(VLOOKUP($C111,'Ev 9'!$B$7:$G$100,6,FALSE)),"",VLOOKUP($C111,'Ev 9'!$B$7:$G$100,6,FALSE))</f>
      </c>
      <c r="O111" s="11">
        <f>IF(ISNA(VLOOKUP($C111,'Ev 10'!$B$7:$G$100,6,FALSE)),"",VLOOKUP($C111,'Ev 10'!$B$7:$G$100,6,FALSE))</f>
      </c>
      <c r="P111" s="12">
        <f t="shared" si="24"/>
      </c>
      <c r="U111" s="3">
        <f t="shared" si="25"/>
      </c>
      <c r="V111" s="3">
        <f t="shared" si="26"/>
      </c>
      <c r="W111" s="3">
        <f t="shared" si="27"/>
      </c>
      <c r="X111" s="3">
        <f t="shared" si="28"/>
      </c>
      <c r="Y111" s="3">
        <f t="shared" si="29"/>
      </c>
      <c r="Z111" s="3">
        <f t="shared" si="30"/>
      </c>
      <c r="AA111" s="3">
        <f t="shared" si="31"/>
      </c>
      <c r="AB111" s="3">
        <f t="shared" si="32"/>
      </c>
      <c r="AC111" s="3">
        <f t="shared" si="33"/>
      </c>
      <c r="AD111" s="3">
        <f t="shared" si="34"/>
      </c>
    </row>
    <row r="112" spans="1:30" ht="12.75">
      <c r="A112" s="22"/>
      <c r="B112" s="23"/>
      <c r="C112" s="22"/>
      <c r="D112" s="72"/>
      <c r="E112" s="72"/>
      <c r="F112" s="11">
        <f>IF(ISNA(VLOOKUP($C112,'Ev 1'!$B$7:$G$99,6,FALSE)),"",VLOOKUP($C112,'Ev 1'!$B$7:$G$99,6,FALSE))</f>
      </c>
      <c r="G112" s="11">
        <f>IF(ISNA(VLOOKUP($C112,'Ev 2'!$B$7:$G$99,6,FALSE)),"",VLOOKUP($C112,'Ev 2'!$B$7:$G$99,6,FALSE))</f>
      </c>
      <c r="H112" s="11">
        <f>IF(ISNA(VLOOKUP($C112,'Ev 3'!$B$7:$G$97,6,FALSE)),"",VLOOKUP($C112,'Ev 3'!$B$7:$G$97,6,FALSE))</f>
      </c>
      <c r="I112" s="11">
        <f>IF(ISNA(VLOOKUP($C112,'Ev 4'!$B$7:$G$100,6,FALSE)),"",VLOOKUP($C112,'Ev 4'!$B$7:$G$100,6,FALSE))</f>
      </c>
      <c r="J112" s="11">
        <f>IF(ISNA(VLOOKUP($C112,'Ev 5'!$B$7:$G$100,6,FALSE)),"",VLOOKUP($C112,'Ev 5'!$B$7:$G$100,6,FALSE))</f>
      </c>
      <c r="K112" s="11">
        <f>IF(ISNA(VLOOKUP($C112,'Ev 6'!$B$7:$G$100,6,FALSE)),"",VLOOKUP($C112,'Ev 6'!$B$7:$G$100,6,FALSE))</f>
      </c>
      <c r="L112" s="11">
        <f>IF(ISNA(VLOOKUP($C112,'Ev 7'!$B$7:$G$100,6,FALSE)),"",VLOOKUP($C112,'Ev 7'!$B$7:$G$100,6,FALSE))</f>
      </c>
      <c r="M112" s="11">
        <f>IF(ISNA(VLOOKUP($C112,'Ev 8'!$B$7:$G$100,6,FALSE)),"",VLOOKUP($C112,'Ev 8'!$B$7:$G$100,6,FALSE))</f>
      </c>
      <c r="N112" s="11">
        <f>IF(ISNA(VLOOKUP($C112,'Ev 9'!$B$7:$G$100,6,FALSE)),"",VLOOKUP($C112,'Ev 9'!$B$7:$G$100,6,FALSE))</f>
      </c>
      <c r="O112" s="11">
        <f>IF(ISNA(VLOOKUP($C112,'Ev 10'!$B$7:$G$100,6,FALSE)),"",VLOOKUP($C112,'Ev 10'!$B$7:$G$100,6,FALSE))</f>
      </c>
      <c r="P112" s="12">
        <f t="shared" si="24"/>
      </c>
      <c r="U112" s="3">
        <f t="shared" si="25"/>
      </c>
      <c r="V112" s="3">
        <f t="shared" si="26"/>
      </c>
      <c r="W112" s="3">
        <f t="shared" si="27"/>
      </c>
      <c r="X112" s="3">
        <f t="shared" si="28"/>
      </c>
      <c r="Y112" s="3">
        <f t="shared" si="29"/>
      </c>
      <c r="Z112" s="3">
        <f t="shared" si="30"/>
      </c>
      <c r="AA112" s="3">
        <f t="shared" si="31"/>
      </c>
      <c r="AB112" s="3">
        <f t="shared" si="32"/>
      </c>
      <c r="AC112" s="3">
        <f t="shared" si="33"/>
      </c>
      <c r="AD112" s="3">
        <f t="shared" si="34"/>
      </c>
    </row>
    <row r="113" spans="1:30" ht="12.75">
      <c r="A113" s="22"/>
      <c r="B113" s="23"/>
      <c r="C113" s="22"/>
      <c r="D113" s="72"/>
      <c r="E113" s="72"/>
      <c r="F113" s="11">
        <f>IF(ISNA(VLOOKUP($C113,'Ev 1'!$B$7:$G$99,6,FALSE)),"",VLOOKUP($C113,'Ev 1'!$B$7:$G$99,6,FALSE))</f>
      </c>
      <c r="G113" s="11">
        <f>IF(ISNA(VLOOKUP($C113,'Ev 2'!$B$7:$G$99,6,FALSE)),"",VLOOKUP($C113,'Ev 2'!$B$7:$G$99,6,FALSE))</f>
      </c>
      <c r="H113" s="11">
        <f>IF(ISNA(VLOOKUP($C113,'Ev 3'!$B$7:$G$97,6,FALSE)),"",VLOOKUP($C113,'Ev 3'!$B$7:$G$97,6,FALSE))</f>
      </c>
      <c r="I113" s="11">
        <f>IF(ISNA(VLOOKUP($C113,'Ev 4'!$B$7:$G$100,6,FALSE)),"",VLOOKUP($C113,'Ev 4'!$B$7:$G$100,6,FALSE))</f>
      </c>
      <c r="J113" s="11">
        <f>IF(ISNA(VLOOKUP($C113,'Ev 5'!$B$7:$G$100,6,FALSE)),"",VLOOKUP($C113,'Ev 5'!$B$7:$G$100,6,FALSE))</f>
      </c>
      <c r="K113" s="11">
        <f>IF(ISNA(VLOOKUP($C113,'Ev 6'!$B$7:$G$100,6,FALSE)),"",VLOOKUP($C113,'Ev 6'!$B$7:$G$100,6,FALSE))</f>
      </c>
      <c r="L113" s="11">
        <f>IF(ISNA(VLOOKUP($C113,'Ev 7'!$B$7:$G$100,6,FALSE)),"",VLOOKUP($C113,'Ev 7'!$B$7:$G$100,6,FALSE))</f>
      </c>
      <c r="M113" s="11">
        <f>IF(ISNA(VLOOKUP($C113,'Ev 8'!$B$7:$G$100,6,FALSE)),"",VLOOKUP($C113,'Ev 8'!$B$7:$G$100,6,FALSE))</f>
      </c>
      <c r="N113" s="11">
        <f>IF(ISNA(VLOOKUP($C113,'Ev 9'!$B$7:$G$100,6,FALSE)),"",VLOOKUP($C113,'Ev 9'!$B$7:$G$100,6,FALSE))</f>
      </c>
      <c r="O113" s="11">
        <f>IF(ISNA(VLOOKUP($C113,'Ev 10'!$B$7:$G$100,6,FALSE)),"",VLOOKUP($C113,'Ev 10'!$B$7:$G$100,6,FALSE))</f>
      </c>
      <c r="P113" s="12">
        <f t="shared" si="24"/>
      </c>
      <c r="U113" s="3">
        <f t="shared" si="25"/>
      </c>
      <c r="V113" s="3">
        <f t="shared" si="26"/>
      </c>
      <c r="W113" s="3">
        <f t="shared" si="27"/>
      </c>
      <c r="X113" s="3">
        <f t="shared" si="28"/>
      </c>
      <c r="Y113" s="3">
        <f t="shared" si="29"/>
      </c>
      <c r="Z113" s="3">
        <f t="shared" si="30"/>
      </c>
      <c r="AA113" s="3">
        <f t="shared" si="31"/>
      </c>
      <c r="AB113" s="3">
        <f t="shared" si="32"/>
      </c>
      <c r="AC113" s="3">
        <f t="shared" si="33"/>
      </c>
      <c r="AD113" s="3">
        <f t="shared" si="34"/>
      </c>
    </row>
    <row r="114" spans="1:30" ht="12.75">
      <c r="A114" s="22"/>
      <c r="B114" s="23"/>
      <c r="C114" s="22"/>
      <c r="D114" s="72"/>
      <c r="E114" s="72"/>
      <c r="F114" s="11">
        <f>IF(ISNA(VLOOKUP($C114,'Ev 1'!$B$7:$G$99,6,FALSE)),"",VLOOKUP($C114,'Ev 1'!$B$7:$G$99,6,FALSE))</f>
      </c>
      <c r="G114" s="11">
        <f>IF(ISNA(VLOOKUP($C114,'Ev 2'!$B$7:$G$99,6,FALSE)),"",VLOOKUP($C114,'Ev 2'!$B$7:$G$99,6,FALSE))</f>
      </c>
      <c r="H114" s="11">
        <f>IF(ISNA(VLOOKUP($C114,'Ev 3'!$B$7:$G$97,6,FALSE)),"",VLOOKUP($C114,'Ev 3'!$B$7:$G$97,6,FALSE))</f>
      </c>
      <c r="I114" s="11">
        <f>IF(ISNA(VLOOKUP($C114,'Ev 4'!$B$7:$G$100,6,FALSE)),"",VLOOKUP($C114,'Ev 4'!$B$7:$G$100,6,FALSE))</f>
      </c>
      <c r="J114" s="11">
        <f>IF(ISNA(VLOOKUP($C114,'Ev 5'!$B$7:$G$100,6,FALSE)),"",VLOOKUP($C114,'Ev 5'!$B$7:$G$100,6,FALSE))</f>
      </c>
      <c r="K114" s="11">
        <f>IF(ISNA(VLOOKUP($C114,'Ev 6'!$B$7:$G$100,6,FALSE)),"",VLOOKUP($C114,'Ev 6'!$B$7:$G$100,6,FALSE))</f>
      </c>
      <c r="L114" s="11">
        <f>IF(ISNA(VLOOKUP($C114,'Ev 7'!$B$7:$G$100,6,FALSE)),"",VLOOKUP($C114,'Ev 7'!$B$7:$G$100,6,FALSE))</f>
      </c>
      <c r="M114" s="11">
        <f>IF(ISNA(VLOOKUP($C114,'Ev 8'!$B$7:$G$100,6,FALSE)),"",VLOOKUP($C114,'Ev 8'!$B$7:$G$100,6,FALSE))</f>
      </c>
      <c r="N114" s="11">
        <f>IF(ISNA(VLOOKUP($C114,'Ev 9'!$B$7:$G$100,6,FALSE)),"",VLOOKUP($C114,'Ev 9'!$B$7:$G$100,6,FALSE))</f>
      </c>
      <c r="O114" s="11">
        <f>IF(ISNA(VLOOKUP($C114,'Ev 10'!$B$7:$G$100,6,FALSE)),"",VLOOKUP($C114,'Ev 10'!$B$7:$G$100,6,FALSE))</f>
      </c>
      <c r="P114" s="12">
        <f t="shared" si="24"/>
      </c>
      <c r="U114" s="3">
        <f t="shared" si="25"/>
      </c>
      <c r="V114" s="3">
        <f t="shared" si="26"/>
      </c>
      <c r="W114" s="3">
        <f t="shared" si="27"/>
      </c>
      <c r="X114" s="3">
        <f t="shared" si="28"/>
      </c>
      <c r="Y114" s="3">
        <f t="shared" si="29"/>
      </c>
      <c r="Z114" s="3">
        <f t="shared" si="30"/>
      </c>
      <c r="AA114" s="3">
        <f t="shared" si="31"/>
      </c>
      <c r="AB114" s="3">
        <f t="shared" si="32"/>
      </c>
      <c r="AC114" s="3">
        <f t="shared" si="33"/>
      </c>
      <c r="AD114" s="3">
        <f t="shared" si="34"/>
      </c>
    </row>
    <row r="115" spans="1:30" ht="12.75">
      <c r="A115" s="22"/>
      <c r="B115" s="23"/>
      <c r="C115" s="22"/>
      <c r="D115" s="72"/>
      <c r="E115" s="72"/>
      <c r="F115" s="11">
        <f>IF(ISNA(VLOOKUP($C115,'Ev 1'!$B$7:$G$99,6,FALSE)),"",VLOOKUP($C115,'Ev 1'!$B$7:$G$99,6,FALSE))</f>
      </c>
      <c r="G115" s="11">
        <f>IF(ISNA(VLOOKUP($C115,'Ev 2'!$B$7:$G$99,6,FALSE)),"",VLOOKUP($C115,'Ev 2'!$B$7:$G$99,6,FALSE))</f>
      </c>
      <c r="H115" s="11">
        <f>IF(ISNA(VLOOKUP($C115,'Ev 3'!$B$7:$G$97,6,FALSE)),"",VLOOKUP($C115,'Ev 3'!$B$7:$G$97,6,FALSE))</f>
      </c>
      <c r="I115" s="11">
        <f>IF(ISNA(VLOOKUP($C115,'Ev 4'!$B$7:$G$100,6,FALSE)),"",VLOOKUP($C115,'Ev 4'!$B$7:$G$100,6,FALSE))</f>
      </c>
      <c r="J115" s="11">
        <f>IF(ISNA(VLOOKUP($C115,'Ev 5'!$B$7:$G$100,6,FALSE)),"",VLOOKUP($C115,'Ev 5'!$B$7:$G$100,6,FALSE))</f>
      </c>
      <c r="K115" s="11">
        <f>IF(ISNA(VLOOKUP($C115,'Ev 6'!$B$7:$G$100,6,FALSE)),"",VLOOKUP($C115,'Ev 6'!$B$7:$G$100,6,FALSE))</f>
      </c>
      <c r="L115" s="11">
        <f>IF(ISNA(VLOOKUP($C115,'Ev 7'!$B$7:$G$100,6,FALSE)),"",VLOOKUP($C115,'Ev 7'!$B$7:$G$100,6,FALSE))</f>
      </c>
      <c r="M115" s="11">
        <f>IF(ISNA(VLOOKUP($C115,'Ev 8'!$B$7:$G$100,6,FALSE)),"",VLOOKUP($C115,'Ev 8'!$B$7:$G$100,6,FALSE))</f>
      </c>
      <c r="N115" s="11">
        <f>IF(ISNA(VLOOKUP($C115,'Ev 9'!$B$7:$G$100,6,FALSE)),"",VLOOKUP($C115,'Ev 9'!$B$7:$G$100,6,FALSE))</f>
      </c>
      <c r="O115" s="11">
        <f>IF(ISNA(VLOOKUP($C115,'Ev 10'!$B$7:$G$100,6,FALSE)),"",VLOOKUP($C115,'Ev 10'!$B$7:$G$100,6,FALSE))</f>
      </c>
      <c r="P115" s="12">
        <f t="shared" si="24"/>
      </c>
      <c r="U115" s="3">
        <f t="shared" si="25"/>
      </c>
      <c r="V115" s="3">
        <f t="shared" si="26"/>
      </c>
      <c r="W115" s="3">
        <f t="shared" si="27"/>
      </c>
      <c r="X115" s="3">
        <f t="shared" si="28"/>
      </c>
      <c r="Y115" s="3">
        <f t="shared" si="29"/>
      </c>
      <c r="Z115" s="3">
        <f t="shared" si="30"/>
      </c>
      <c r="AA115" s="3">
        <f t="shared" si="31"/>
      </c>
      <c r="AB115" s="3">
        <f t="shared" si="32"/>
      </c>
      <c r="AC115" s="3">
        <f t="shared" si="33"/>
      </c>
      <c r="AD115" s="3">
        <f t="shared" si="34"/>
      </c>
    </row>
    <row r="116" spans="1:30" ht="12.75">
      <c r="A116" s="22"/>
      <c r="B116" s="23"/>
      <c r="C116" s="22"/>
      <c r="D116" s="72"/>
      <c r="E116" s="72"/>
      <c r="F116" s="11">
        <f>IF(ISNA(VLOOKUP($C116,'Ev 1'!$B$7:$G$99,6,FALSE)),"",VLOOKUP($C116,'Ev 1'!$B$7:$G$99,6,FALSE))</f>
      </c>
      <c r="G116" s="11">
        <f>IF(ISNA(VLOOKUP($C116,'Ev 2'!$B$7:$G$99,6,FALSE)),"",VLOOKUP($C116,'Ev 2'!$B$7:$G$99,6,FALSE))</f>
      </c>
      <c r="H116" s="11">
        <f>IF(ISNA(VLOOKUP($C116,'Ev 3'!$B$7:$G$97,6,FALSE)),"",VLOOKUP($C116,'Ev 3'!$B$7:$G$97,6,FALSE))</f>
      </c>
      <c r="I116" s="11">
        <f>IF(ISNA(VLOOKUP($C116,'Ev 4'!$B$7:$G$100,6,FALSE)),"",VLOOKUP($C116,'Ev 4'!$B$7:$G$100,6,FALSE))</f>
      </c>
      <c r="J116" s="11">
        <f>IF(ISNA(VLOOKUP($C116,'Ev 5'!$B$7:$G$100,6,FALSE)),"",VLOOKUP($C116,'Ev 5'!$B$7:$G$100,6,FALSE))</f>
      </c>
      <c r="K116" s="11">
        <f>IF(ISNA(VLOOKUP($C116,'Ev 6'!$B$7:$G$100,6,FALSE)),"",VLOOKUP($C116,'Ev 6'!$B$7:$G$100,6,FALSE))</f>
      </c>
      <c r="L116" s="11">
        <f>IF(ISNA(VLOOKUP($C116,'Ev 7'!$B$7:$G$100,6,FALSE)),"",VLOOKUP($C116,'Ev 7'!$B$7:$G$100,6,FALSE))</f>
      </c>
      <c r="M116" s="11">
        <f>IF(ISNA(VLOOKUP($C116,'Ev 8'!$B$7:$G$100,6,FALSE)),"",VLOOKUP($C116,'Ev 8'!$B$7:$G$100,6,FALSE))</f>
      </c>
      <c r="N116" s="11">
        <f>IF(ISNA(VLOOKUP($C116,'Ev 9'!$B$7:$G$100,6,FALSE)),"",VLOOKUP($C116,'Ev 9'!$B$7:$G$100,6,FALSE))</f>
      </c>
      <c r="O116" s="11">
        <f>IF(ISNA(VLOOKUP($C116,'Ev 10'!$B$7:$G$100,6,FALSE)),"",VLOOKUP($C116,'Ev 10'!$B$7:$G$100,6,FALSE))</f>
      </c>
      <c r="P116" s="12">
        <f t="shared" si="24"/>
      </c>
      <c r="U116" s="3">
        <f t="shared" si="25"/>
      </c>
      <c r="V116" s="3">
        <f t="shared" si="26"/>
      </c>
      <c r="W116" s="3">
        <f t="shared" si="27"/>
      </c>
      <c r="X116" s="3">
        <f t="shared" si="28"/>
      </c>
      <c r="Y116" s="3">
        <f t="shared" si="29"/>
      </c>
      <c r="Z116" s="3">
        <f t="shared" si="30"/>
      </c>
      <c r="AA116" s="3">
        <f t="shared" si="31"/>
      </c>
      <c r="AB116" s="3">
        <f t="shared" si="32"/>
      </c>
      <c r="AC116" s="3">
        <f t="shared" si="33"/>
      </c>
      <c r="AD116" s="3">
        <f t="shared" si="34"/>
      </c>
    </row>
    <row r="117" spans="1:30" ht="12.75">
      <c r="A117" s="22"/>
      <c r="B117" s="23"/>
      <c r="C117" s="22"/>
      <c r="D117" s="72"/>
      <c r="E117" s="72"/>
      <c r="F117" s="11">
        <f>IF(ISNA(VLOOKUP($C117,'Ev 1'!$B$7:$G$99,6,FALSE)),"",VLOOKUP($C117,'Ev 1'!$B$7:$G$99,6,FALSE))</f>
      </c>
      <c r="G117" s="11">
        <f>IF(ISNA(VLOOKUP($C117,'Ev 2'!$B$7:$G$99,6,FALSE)),"",VLOOKUP($C117,'Ev 2'!$B$7:$G$99,6,FALSE))</f>
      </c>
      <c r="H117" s="11">
        <f>IF(ISNA(VLOOKUP($C117,'Ev 3'!$B$7:$G$97,6,FALSE)),"",VLOOKUP($C117,'Ev 3'!$B$7:$G$97,6,FALSE))</f>
      </c>
      <c r="I117" s="11">
        <f>IF(ISNA(VLOOKUP($C117,'Ev 4'!$B$7:$G$100,6,FALSE)),"",VLOOKUP($C117,'Ev 4'!$B$7:$G$100,6,FALSE))</f>
      </c>
      <c r="J117" s="11">
        <f>IF(ISNA(VLOOKUP($C117,'Ev 5'!$B$7:$G$100,6,FALSE)),"",VLOOKUP($C117,'Ev 5'!$B$7:$G$100,6,FALSE))</f>
      </c>
      <c r="K117" s="11">
        <f>IF(ISNA(VLOOKUP($C117,'Ev 6'!$B$7:$G$100,6,FALSE)),"",VLOOKUP($C117,'Ev 6'!$B$7:$G$100,6,FALSE))</f>
      </c>
      <c r="L117" s="11">
        <f>IF(ISNA(VLOOKUP($C117,'Ev 7'!$B$7:$G$100,6,FALSE)),"",VLOOKUP($C117,'Ev 7'!$B$7:$G$100,6,FALSE))</f>
      </c>
      <c r="M117" s="11">
        <f>IF(ISNA(VLOOKUP($C117,'Ev 8'!$B$7:$G$100,6,FALSE)),"",VLOOKUP($C117,'Ev 8'!$B$7:$G$100,6,FALSE))</f>
      </c>
      <c r="N117" s="11">
        <f>IF(ISNA(VLOOKUP($C117,'Ev 9'!$B$7:$G$100,6,FALSE)),"",VLOOKUP($C117,'Ev 9'!$B$7:$G$100,6,FALSE))</f>
      </c>
      <c r="O117" s="11">
        <f>IF(ISNA(VLOOKUP($C117,'Ev 10'!$B$7:$G$100,6,FALSE)),"",VLOOKUP($C117,'Ev 10'!$B$7:$G$100,6,FALSE))</f>
      </c>
      <c r="P117" s="12">
        <f t="shared" si="24"/>
      </c>
      <c r="U117" s="3">
        <f t="shared" si="25"/>
      </c>
      <c r="V117" s="3">
        <f t="shared" si="26"/>
      </c>
      <c r="W117" s="3">
        <f t="shared" si="27"/>
      </c>
      <c r="X117" s="3">
        <f t="shared" si="28"/>
      </c>
      <c r="Y117" s="3">
        <f t="shared" si="29"/>
      </c>
      <c r="Z117" s="3">
        <f t="shared" si="30"/>
      </c>
      <c r="AA117" s="3">
        <f t="shared" si="31"/>
      </c>
      <c r="AB117" s="3">
        <f t="shared" si="32"/>
      </c>
      <c r="AC117" s="3">
        <f t="shared" si="33"/>
      </c>
      <c r="AD117" s="3">
        <f t="shared" si="34"/>
      </c>
    </row>
    <row r="118" spans="1:30" ht="12.75">
      <c r="A118" s="22"/>
      <c r="B118" s="23"/>
      <c r="C118" s="22"/>
      <c r="D118" s="72"/>
      <c r="E118" s="72"/>
      <c r="F118" s="11">
        <f>IF(ISNA(VLOOKUP($C118,'Ev 1'!$B$7:$G$99,6,FALSE)),"",VLOOKUP($C118,'Ev 1'!$B$7:$G$99,6,FALSE))</f>
      </c>
      <c r="G118" s="11">
        <f>IF(ISNA(VLOOKUP($C118,'Ev 2'!$B$7:$G$99,6,FALSE)),"",VLOOKUP($C118,'Ev 2'!$B$7:$G$99,6,FALSE))</f>
      </c>
      <c r="H118" s="11">
        <f>IF(ISNA(VLOOKUP($C118,'Ev 3'!$B$7:$G$97,6,FALSE)),"",VLOOKUP($C118,'Ev 3'!$B$7:$G$97,6,FALSE))</f>
      </c>
      <c r="I118" s="11">
        <f>IF(ISNA(VLOOKUP($C118,'Ev 4'!$B$7:$G$100,6,FALSE)),"",VLOOKUP($C118,'Ev 4'!$B$7:$G$100,6,FALSE))</f>
      </c>
      <c r="J118" s="11">
        <f>IF(ISNA(VLOOKUP($C118,'Ev 5'!$B$7:$G$100,6,FALSE)),"",VLOOKUP($C118,'Ev 5'!$B$7:$G$100,6,FALSE))</f>
      </c>
      <c r="K118" s="11">
        <f>IF(ISNA(VLOOKUP($C118,'Ev 6'!$B$7:$G$100,6,FALSE)),"",VLOOKUP($C118,'Ev 6'!$B$7:$G$100,6,FALSE))</f>
      </c>
      <c r="L118" s="11">
        <f>IF(ISNA(VLOOKUP($C118,'Ev 7'!$B$7:$G$100,6,FALSE)),"",VLOOKUP($C118,'Ev 7'!$B$7:$G$100,6,FALSE))</f>
      </c>
      <c r="M118" s="11">
        <f>IF(ISNA(VLOOKUP($C118,'Ev 8'!$B$7:$G$100,6,FALSE)),"",VLOOKUP($C118,'Ev 8'!$B$7:$G$100,6,FALSE))</f>
      </c>
      <c r="N118" s="11">
        <f>IF(ISNA(VLOOKUP($C118,'Ev 9'!$B$7:$G$100,6,FALSE)),"",VLOOKUP($C118,'Ev 9'!$B$7:$G$100,6,FALSE))</f>
      </c>
      <c r="O118" s="11">
        <f>IF(ISNA(VLOOKUP($C118,'Ev 10'!$B$7:$G$100,6,FALSE)),"",VLOOKUP($C118,'Ev 10'!$B$7:$G$100,6,FALSE))</f>
      </c>
      <c r="P118" s="12">
        <f t="shared" si="24"/>
      </c>
      <c r="U118" s="3">
        <f t="shared" si="25"/>
      </c>
      <c r="V118" s="3">
        <f t="shared" si="26"/>
      </c>
      <c r="W118" s="3">
        <f t="shared" si="27"/>
      </c>
      <c r="X118" s="3">
        <f t="shared" si="28"/>
      </c>
      <c r="Y118" s="3">
        <f t="shared" si="29"/>
      </c>
      <c r="Z118" s="3">
        <f t="shared" si="30"/>
      </c>
      <c r="AA118" s="3">
        <f t="shared" si="31"/>
      </c>
      <c r="AB118" s="3">
        <f t="shared" si="32"/>
      </c>
      <c r="AC118" s="3">
        <f t="shared" si="33"/>
      </c>
      <c r="AD118" s="3">
        <f t="shared" si="34"/>
      </c>
    </row>
    <row r="119" spans="1:30" ht="12.75">
      <c r="A119" s="22"/>
      <c r="B119" s="23"/>
      <c r="C119" s="22"/>
      <c r="D119" s="72"/>
      <c r="E119" s="72"/>
      <c r="F119" s="11">
        <f>IF(ISNA(VLOOKUP($C119,'Ev 1'!$B$7:$G$99,6,FALSE)),"",VLOOKUP($C119,'Ev 1'!$B$7:$G$99,6,FALSE))</f>
      </c>
      <c r="G119" s="11">
        <f>IF(ISNA(VLOOKUP($C119,'Ev 2'!$B$7:$G$99,6,FALSE)),"",VLOOKUP($C119,'Ev 2'!$B$7:$G$99,6,FALSE))</f>
      </c>
      <c r="H119" s="11">
        <f>IF(ISNA(VLOOKUP($C119,'Ev 3'!$B$7:$G$97,6,FALSE)),"",VLOOKUP($C119,'Ev 3'!$B$7:$G$97,6,FALSE))</f>
      </c>
      <c r="I119" s="11">
        <f>IF(ISNA(VLOOKUP($C119,'Ev 4'!$B$7:$G$100,6,FALSE)),"",VLOOKUP($C119,'Ev 4'!$B$7:$G$100,6,FALSE))</f>
      </c>
      <c r="J119" s="11">
        <f>IF(ISNA(VLOOKUP($C119,'Ev 5'!$B$7:$G$100,6,FALSE)),"",VLOOKUP($C119,'Ev 5'!$B$7:$G$100,6,FALSE))</f>
      </c>
      <c r="K119" s="11">
        <f>IF(ISNA(VLOOKUP($C119,'Ev 6'!$B$7:$G$100,6,FALSE)),"",VLOOKUP($C119,'Ev 6'!$B$7:$G$100,6,FALSE))</f>
      </c>
      <c r="L119" s="11">
        <f>IF(ISNA(VLOOKUP($C119,'Ev 7'!$B$7:$G$100,6,FALSE)),"",VLOOKUP($C119,'Ev 7'!$B$7:$G$100,6,FALSE))</f>
      </c>
      <c r="M119" s="11">
        <f>IF(ISNA(VLOOKUP($C119,'Ev 8'!$B$7:$G$100,6,FALSE)),"",VLOOKUP($C119,'Ev 8'!$B$7:$G$100,6,FALSE))</f>
      </c>
      <c r="N119" s="11">
        <f>IF(ISNA(VLOOKUP($C119,'Ev 9'!$B$7:$G$100,6,FALSE)),"",VLOOKUP($C119,'Ev 9'!$B$7:$G$100,6,FALSE))</f>
      </c>
      <c r="O119" s="11">
        <f>IF(ISNA(VLOOKUP($C119,'Ev 10'!$B$7:$G$100,6,FALSE)),"",VLOOKUP($C119,'Ev 10'!$B$7:$G$100,6,FALSE))</f>
      </c>
      <c r="P119" s="12">
        <f t="shared" si="24"/>
      </c>
      <c r="U119" s="3">
        <f t="shared" si="25"/>
      </c>
      <c r="V119" s="3">
        <f t="shared" si="26"/>
      </c>
      <c r="W119" s="3">
        <f t="shared" si="27"/>
      </c>
      <c r="X119" s="3">
        <f t="shared" si="28"/>
      </c>
      <c r="Y119" s="3">
        <f t="shared" si="29"/>
      </c>
      <c r="Z119" s="3">
        <f t="shared" si="30"/>
      </c>
      <c r="AA119" s="3">
        <f t="shared" si="31"/>
      </c>
      <c r="AB119" s="3">
        <f t="shared" si="32"/>
      </c>
      <c r="AC119" s="3">
        <f t="shared" si="33"/>
      </c>
      <c r="AD119" s="3">
        <f t="shared" si="34"/>
      </c>
    </row>
    <row r="120" spans="1:30" ht="12.75">
      <c r="A120" s="22"/>
      <c r="B120" s="23"/>
      <c r="C120" s="22"/>
      <c r="D120" s="72"/>
      <c r="E120" s="72"/>
      <c r="F120" s="11">
        <f>IF(ISNA(VLOOKUP($C120,'Ev 1'!$B$7:$G$99,6,FALSE)),"",VLOOKUP($C120,'Ev 1'!$B$7:$G$99,6,FALSE))</f>
      </c>
      <c r="G120" s="11">
        <f>IF(ISNA(VLOOKUP($C120,'Ev 2'!$B$7:$G$99,6,FALSE)),"",VLOOKUP($C120,'Ev 2'!$B$7:$G$99,6,FALSE))</f>
      </c>
      <c r="H120" s="11">
        <f>IF(ISNA(VLOOKUP($C120,'Ev 3'!$B$7:$G$97,6,FALSE)),"",VLOOKUP($C120,'Ev 3'!$B$7:$G$97,6,FALSE))</f>
      </c>
      <c r="I120" s="11">
        <f>IF(ISNA(VLOOKUP($C120,'Ev 4'!$B$7:$G$100,6,FALSE)),"",VLOOKUP($C120,'Ev 4'!$B$7:$G$100,6,FALSE))</f>
      </c>
      <c r="J120" s="11">
        <f>IF(ISNA(VLOOKUP($C120,'Ev 5'!$B$7:$G$100,6,FALSE)),"",VLOOKUP($C120,'Ev 5'!$B$7:$G$100,6,FALSE))</f>
      </c>
      <c r="K120" s="11">
        <f>IF(ISNA(VLOOKUP($C120,'Ev 6'!$B$7:$G$100,6,FALSE)),"",VLOOKUP($C120,'Ev 6'!$B$7:$G$100,6,FALSE))</f>
      </c>
      <c r="L120" s="11">
        <f>IF(ISNA(VLOOKUP($C120,'Ev 7'!$B$7:$G$100,6,FALSE)),"",VLOOKUP($C120,'Ev 7'!$B$7:$G$100,6,FALSE))</f>
      </c>
      <c r="M120" s="11">
        <f>IF(ISNA(VLOOKUP($C120,'Ev 8'!$B$7:$G$100,6,FALSE)),"",VLOOKUP($C120,'Ev 8'!$B$7:$G$100,6,FALSE))</f>
      </c>
      <c r="N120" s="11">
        <f>IF(ISNA(VLOOKUP($C120,'Ev 9'!$B$7:$G$100,6,FALSE)),"",VLOOKUP($C120,'Ev 9'!$B$7:$G$100,6,FALSE))</f>
      </c>
      <c r="O120" s="11">
        <f>IF(ISNA(VLOOKUP($C120,'Ev 10'!$B$7:$G$100,6,FALSE)),"",VLOOKUP($C120,'Ev 10'!$B$7:$G$100,6,FALSE))</f>
      </c>
      <c r="P120" s="12">
        <f t="shared" si="24"/>
      </c>
      <c r="U120" s="3">
        <f t="shared" si="25"/>
      </c>
      <c r="V120" s="3">
        <f t="shared" si="26"/>
      </c>
      <c r="W120" s="3">
        <f t="shared" si="27"/>
      </c>
      <c r="X120" s="3">
        <f t="shared" si="28"/>
      </c>
      <c r="Y120" s="3">
        <f t="shared" si="29"/>
      </c>
      <c r="Z120" s="3">
        <f t="shared" si="30"/>
      </c>
      <c r="AA120" s="3">
        <f t="shared" si="31"/>
      </c>
      <c r="AB120" s="3">
        <f t="shared" si="32"/>
      </c>
      <c r="AC120" s="3">
        <f t="shared" si="33"/>
      </c>
      <c r="AD120" s="3">
        <f t="shared" si="34"/>
      </c>
    </row>
    <row r="121" spans="1:30" ht="12.75">
      <c r="A121" s="22"/>
      <c r="B121" s="23"/>
      <c r="C121" s="22"/>
      <c r="D121" s="72"/>
      <c r="E121" s="72"/>
      <c r="F121" s="11">
        <f>IF(ISNA(VLOOKUP($C121,'Ev 1'!$B$7:$G$99,6,FALSE)),"",VLOOKUP($C121,'Ev 1'!$B$7:$G$99,6,FALSE))</f>
      </c>
      <c r="G121" s="11">
        <f>IF(ISNA(VLOOKUP($C121,'Ev 2'!$B$7:$G$99,6,FALSE)),"",VLOOKUP($C121,'Ev 2'!$B$7:$G$99,6,FALSE))</f>
      </c>
      <c r="H121" s="11">
        <f>IF(ISNA(VLOOKUP($C121,'Ev 3'!$B$7:$G$97,6,FALSE)),"",VLOOKUP($C121,'Ev 3'!$B$7:$G$97,6,FALSE))</f>
      </c>
      <c r="I121" s="11">
        <f>IF(ISNA(VLOOKUP($C121,'Ev 4'!$B$7:$G$100,6,FALSE)),"",VLOOKUP($C121,'Ev 4'!$B$7:$G$100,6,FALSE))</f>
      </c>
      <c r="J121" s="11">
        <f>IF(ISNA(VLOOKUP($C121,'Ev 5'!$B$7:$G$100,6,FALSE)),"",VLOOKUP($C121,'Ev 5'!$B$7:$G$100,6,FALSE))</f>
      </c>
      <c r="K121" s="11">
        <f>IF(ISNA(VLOOKUP($C121,'Ev 6'!$B$7:$G$100,6,FALSE)),"",VLOOKUP($C121,'Ev 6'!$B$7:$G$100,6,FALSE))</f>
      </c>
      <c r="L121" s="11">
        <f>IF(ISNA(VLOOKUP($C121,'Ev 7'!$B$7:$G$100,6,FALSE)),"",VLOOKUP($C121,'Ev 7'!$B$7:$G$100,6,FALSE))</f>
      </c>
      <c r="M121" s="11">
        <f>IF(ISNA(VLOOKUP($C121,'Ev 8'!$B$7:$G$100,6,FALSE)),"",VLOOKUP($C121,'Ev 8'!$B$7:$G$100,6,FALSE))</f>
      </c>
      <c r="N121" s="11">
        <f>IF(ISNA(VLOOKUP($C121,'Ev 9'!$B$7:$G$100,6,FALSE)),"",VLOOKUP($C121,'Ev 9'!$B$7:$G$100,6,FALSE))</f>
      </c>
      <c r="O121" s="11">
        <f>IF(ISNA(VLOOKUP($C121,'Ev 10'!$B$7:$G$100,6,FALSE)),"",VLOOKUP($C121,'Ev 10'!$B$7:$G$100,6,FALSE))</f>
      </c>
      <c r="P121" s="12">
        <f t="shared" si="24"/>
      </c>
      <c r="U121" s="3">
        <f t="shared" si="25"/>
      </c>
      <c r="V121" s="3">
        <f t="shared" si="26"/>
      </c>
      <c r="W121" s="3">
        <f t="shared" si="27"/>
      </c>
      <c r="X121" s="3">
        <f t="shared" si="28"/>
      </c>
      <c r="Y121" s="3">
        <f t="shared" si="29"/>
      </c>
      <c r="Z121" s="3">
        <f t="shared" si="30"/>
      </c>
      <c r="AA121" s="3">
        <f t="shared" si="31"/>
      </c>
      <c r="AB121" s="3">
        <f t="shared" si="32"/>
      </c>
      <c r="AC121" s="3">
        <f t="shared" si="33"/>
      </c>
      <c r="AD121" s="3">
        <f t="shared" si="34"/>
      </c>
    </row>
    <row r="122" spans="1:30" ht="12.75">
      <c r="A122" s="22"/>
      <c r="B122" s="23"/>
      <c r="C122" s="22"/>
      <c r="D122" s="72"/>
      <c r="E122" s="72"/>
      <c r="F122" s="11">
        <f>IF(ISNA(VLOOKUP($C122,'Ev 1'!$B$7:$G$99,6,FALSE)),"",VLOOKUP($C122,'Ev 1'!$B$7:$G$99,6,FALSE))</f>
      </c>
      <c r="G122" s="11">
        <f>IF(ISNA(VLOOKUP($C122,'Ev 2'!$B$7:$G$99,6,FALSE)),"",VLOOKUP($C122,'Ev 2'!$B$7:$G$99,6,FALSE))</f>
      </c>
      <c r="H122" s="11">
        <f>IF(ISNA(VLOOKUP($C122,'Ev 3'!$B$7:$G$97,6,FALSE)),"",VLOOKUP($C122,'Ev 3'!$B$7:$G$97,6,FALSE))</f>
      </c>
      <c r="I122" s="11">
        <f>IF(ISNA(VLOOKUP($C122,'Ev 4'!$B$7:$G$100,6,FALSE)),"",VLOOKUP($C122,'Ev 4'!$B$7:$G$100,6,FALSE))</f>
      </c>
      <c r="J122" s="11">
        <f>IF(ISNA(VLOOKUP($C122,'Ev 5'!$B$7:$G$100,6,FALSE)),"",VLOOKUP($C122,'Ev 5'!$B$7:$G$100,6,FALSE))</f>
      </c>
      <c r="K122" s="11">
        <f>IF(ISNA(VLOOKUP($C122,'Ev 6'!$B$7:$G$100,6,FALSE)),"",VLOOKUP($C122,'Ev 6'!$B$7:$G$100,6,FALSE))</f>
      </c>
      <c r="L122" s="11">
        <f>IF(ISNA(VLOOKUP($C122,'Ev 7'!$B$7:$G$100,6,FALSE)),"",VLOOKUP($C122,'Ev 7'!$B$7:$G$100,6,FALSE))</f>
      </c>
      <c r="M122" s="11">
        <f>IF(ISNA(VLOOKUP($C122,'Ev 8'!$B$7:$G$100,6,FALSE)),"",VLOOKUP($C122,'Ev 8'!$B$7:$G$100,6,FALSE))</f>
      </c>
      <c r="N122" s="11">
        <f>IF(ISNA(VLOOKUP($C122,'Ev 9'!$B$7:$G$100,6,FALSE)),"",VLOOKUP($C122,'Ev 9'!$B$7:$G$100,6,FALSE))</f>
      </c>
      <c r="O122" s="11">
        <f>IF(ISNA(VLOOKUP($C122,'Ev 10'!$B$7:$G$100,6,FALSE)),"",VLOOKUP($C122,'Ev 10'!$B$7:$G$100,6,FALSE))</f>
      </c>
      <c r="P122" s="12">
        <f t="shared" si="24"/>
      </c>
      <c r="U122" s="3">
        <f t="shared" si="25"/>
      </c>
      <c r="V122" s="3">
        <f t="shared" si="26"/>
      </c>
      <c r="W122" s="3">
        <f t="shared" si="27"/>
      </c>
      <c r="X122" s="3">
        <f t="shared" si="28"/>
      </c>
      <c r="Y122" s="3">
        <f t="shared" si="29"/>
      </c>
      <c r="Z122" s="3">
        <f t="shared" si="30"/>
      </c>
      <c r="AA122" s="3">
        <f t="shared" si="31"/>
      </c>
      <c r="AB122" s="3">
        <f t="shared" si="32"/>
      </c>
      <c r="AC122" s="3">
        <f t="shared" si="33"/>
      </c>
      <c r="AD122" s="3">
        <f t="shared" si="34"/>
      </c>
    </row>
    <row r="123" spans="1:30" ht="12.75">
      <c r="A123" s="22"/>
      <c r="B123" s="23"/>
      <c r="C123" s="22"/>
      <c r="D123" s="72"/>
      <c r="E123" s="72"/>
      <c r="F123" s="11">
        <f>IF(ISNA(VLOOKUP($C123,'Ev 1'!$B$7:$G$99,6,FALSE)),"",VLOOKUP($C123,'Ev 1'!$B$7:$G$99,6,FALSE))</f>
      </c>
      <c r="G123" s="11">
        <f>IF(ISNA(VLOOKUP($C123,'Ev 2'!$B$7:$G$99,6,FALSE)),"",VLOOKUP($C123,'Ev 2'!$B$7:$G$99,6,FALSE))</f>
      </c>
      <c r="H123" s="11">
        <f>IF(ISNA(VLOOKUP($C123,'Ev 3'!$B$7:$G$97,6,FALSE)),"",VLOOKUP($C123,'Ev 3'!$B$7:$G$97,6,FALSE))</f>
      </c>
      <c r="I123" s="11">
        <f>IF(ISNA(VLOOKUP($C123,'Ev 4'!$B$7:$G$100,6,FALSE)),"",VLOOKUP($C123,'Ev 4'!$B$7:$G$100,6,FALSE))</f>
      </c>
      <c r="J123" s="11">
        <f>IF(ISNA(VLOOKUP($C123,'Ev 5'!$B$7:$G$100,6,FALSE)),"",VLOOKUP($C123,'Ev 5'!$B$7:$G$100,6,FALSE))</f>
      </c>
      <c r="K123" s="11">
        <f>IF(ISNA(VLOOKUP($C123,'Ev 6'!$B$7:$G$100,6,FALSE)),"",VLOOKUP($C123,'Ev 6'!$B$7:$G$100,6,FALSE))</f>
      </c>
      <c r="L123" s="11">
        <f>IF(ISNA(VLOOKUP($C123,'Ev 7'!$B$7:$G$100,6,FALSE)),"",VLOOKUP($C123,'Ev 7'!$B$7:$G$100,6,FALSE))</f>
      </c>
      <c r="M123" s="11">
        <f>IF(ISNA(VLOOKUP($C123,'Ev 8'!$B$7:$G$100,6,FALSE)),"",VLOOKUP($C123,'Ev 8'!$B$7:$G$100,6,FALSE))</f>
      </c>
      <c r="N123" s="11">
        <f>IF(ISNA(VLOOKUP($C123,'Ev 9'!$B$7:$G$100,6,FALSE)),"",VLOOKUP($C123,'Ev 9'!$B$7:$G$100,6,FALSE))</f>
      </c>
      <c r="O123" s="11">
        <f>IF(ISNA(VLOOKUP($C123,'Ev 10'!$B$7:$G$100,6,FALSE)),"",VLOOKUP($C123,'Ev 10'!$B$7:$G$100,6,FALSE))</f>
      </c>
      <c r="P123" s="12">
        <f t="shared" si="24"/>
      </c>
      <c r="U123" s="3">
        <f t="shared" si="25"/>
      </c>
      <c r="V123" s="3">
        <f t="shared" si="26"/>
      </c>
      <c r="W123" s="3">
        <f t="shared" si="27"/>
      </c>
      <c r="X123" s="3">
        <f t="shared" si="28"/>
      </c>
      <c r="Y123" s="3">
        <f t="shared" si="29"/>
      </c>
      <c r="Z123" s="3">
        <f t="shared" si="30"/>
      </c>
      <c r="AA123" s="3">
        <f t="shared" si="31"/>
      </c>
      <c r="AB123" s="3">
        <f t="shared" si="32"/>
      </c>
      <c r="AC123" s="3">
        <f t="shared" si="33"/>
      </c>
      <c r="AD123" s="3">
        <f t="shared" si="34"/>
      </c>
    </row>
    <row r="124" spans="1:30" ht="12.75">
      <c r="A124" s="22"/>
      <c r="B124" s="23"/>
      <c r="C124" s="22"/>
      <c r="D124" s="72"/>
      <c r="E124" s="72"/>
      <c r="F124" s="11">
        <f>IF(ISNA(VLOOKUP($C124,'Ev 1'!$B$7:$G$99,6,FALSE)),"",VLOOKUP($C124,'Ev 1'!$B$7:$G$99,6,FALSE))</f>
      </c>
      <c r="G124" s="11">
        <f>IF(ISNA(VLOOKUP($C124,'Ev 2'!$B$7:$G$99,6,FALSE)),"",VLOOKUP($C124,'Ev 2'!$B$7:$G$99,6,FALSE))</f>
      </c>
      <c r="H124" s="11">
        <f>IF(ISNA(VLOOKUP($C124,'Ev 3'!$B$7:$G$97,6,FALSE)),"",VLOOKUP($C124,'Ev 3'!$B$7:$G$97,6,FALSE))</f>
      </c>
      <c r="I124" s="11">
        <f>IF(ISNA(VLOOKUP($C124,'Ev 4'!$B$7:$G$100,6,FALSE)),"",VLOOKUP($C124,'Ev 4'!$B$7:$G$100,6,FALSE))</f>
      </c>
      <c r="J124" s="11">
        <f>IF(ISNA(VLOOKUP($C124,'Ev 5'!$B$7:$G$100,6,FALSE)),"",VLOOKUP($C124,'Ev 5'!$B$7:$G$100,6,FALSE))</f>
      </c>
      <c r="K124" s="11">
        <f>IF(ISNA(VLOOKUP($C124,'Ev 6'!$B$7:$G$100,6,FALSE)),"",VLOOKUP($C124,'Ev 6'!$B$7:$G$100,6,FALSE))</f>
      </c>
      <c r="L124" s="11">
        <f>IF(ISNA(VLOOKUP($C124,'Ev 7'!$B$7:$G$100,6,FALSE)),"",VLOOKUP($C124,'Ev 7'!$B$7:$G$100,6,FALSE))</f>
      </c>
      <c r="M124" s="11">
        <f>IF(ISNA(VLOOKUP($C124,'Ev 8'!$B$7:$G$100,6,FALSE)),"",VLOOKUP($C124,'Ev 8'!$B$7:$G$100,6,FALSE))</f>
      </c>
      <c r="N124" s="11">
        <f>IF(ISNA(VLOOKUP($C124,'Ev 9'!$B$7:$G$100,6,FALSE)),"",VLOOKUP($C124,'Ev 9'!$B$7:$G$100,6,FALSE))</f>
      </c>
      <c r="O124" s="11">
        <f>IF(ISNA(VLOOKUP($C124,'Ev 10'!$B$7:$G$100,6,FALSE)),"",VLOOKUP($C124,'Ev 10'!$B$7:$G$100,6,FALSE))</f>
      </c>
      <c r="P124" s="12">
        <f t="shared" si="24"/>
      </c>
      <c r="U124" s="3">
        <f t="shared" si="25"/>
      </c>
      <c r="V124" s="3">
        <f t="shared" si="26"/>
      </c>
      <c r="W124" s="3">
        <f t="shared" si="27"/>
      </c>
      <c r="X124" s="3">
        <f t="shared" si="28"/>
      </c>
      <c r="Y124" s="3">
        <f t="shared" si="29"/>
      </c>
      <c r="Z124" s="3">
        <f t="shared" si="30"/>
      </c>
      <c r="AA124" s="3">
        <f t="shared" si="31"/>
      </c>
      <c r="AB124" s="3">
        <f t="shared" si="32"/>
      </c>
      <c r="AC124" s="3">
        <f t="shared" si="33"/>
      </c>
      <c r="AD124" s="3">
        <f t="shared" si="34"/>
      </c>
    </row>
    <row r="125" spans="1:30" ht="12.75">
      <c r="A125" s="22"/>
      <c r="B125" s="23"/>
      <c r="C125" s="22"/>
      <c r="D125" s="72"/>
      <c r="E125" s="72"/>
      <c r="F125" s="11">
        <f>IF(ISNA(VLOOKUP($C125,'Ev 1'!$B$7:$G$99,6,FALSE)),"",VLOOKUP($C125,'Ev 1'!$B$7:$G$99,6,FALSE))</f>
      </c>
      <c r="G125" s="11">
        <f>IF(ISNA(VLOOKUP($C125,'Ev 2'!$B$7:$G$99,6,FALSE)),"",VLOOKUP($C125,'Ev 2'!$B$7:$G$99,6,FALSE))</f>
      </c>
      <c r="H125" s="11">
        <f>IF(ISNA(VLOOKUP($C125,'Ev 3'!$B$7:$G$97,6,FALSE)),"",VLOOKUP($C125,'Ev 3'!$B$7:$G$97,6,FALSE))</f>
      </c>
      <c r="I125" s="11">
        <f>IF(ISNA(VLOOKUP($C125,'Ev 4'!$B$7:$G$100,6,FALSE)),"",VLOOKUP($C125,'Ev 4'!$B$7:$G$100,6,FALSE))</f>
      </c>
      <c r="J125" s="11">
        <f>IF(ISNA(VLOOKUP($C125,'Ev 5'!$B$7:$G$100,6,FALSE)),"",VLOOKUP($C125,'Ev 5'!$B$7:$G$100,6,FALSE))</f>
      </c>
      <c r="K125" s="11">
        <f>IF(ISNA(VLOOKUP($C125,'Ev 6'!$B$7:$G$100,6,FALSE)),"",VLOOKUP($C125,'Ev 6'!$B$7:$G$100,6,FALSE))</f>
      </c>
      <c r="L125" s="11">
        <f>IF(ISNA(VLOOKUP($C125,'Ev 7'!$B$7:$G$100,6,FALSE)),"",VLOOKUP($C125,'Ev 7'!$B$7:$G$100,6,FALSE))</f>
      </c>
      <c r="M125" s="11">
        <f>IF(ISNA(VLOOKUP($C125,'Ev 8'!$B$7:$G$100,6,FALSE)),"",VLOOKUP($C125,'Ev 8'!$B$7:$G$100,6,FALSE))</f>
      </c>
      <c r="N125" s="11">
        <f>IF(ISNA(VLOOKUP($C125,'Ev 9'!$B$7:$G$100,6,FALSE)),"",VLOOKUP($C125,'Ev 9'!$B$7:$G$100,6,FALSE))</f>
      </c>
      <c r="O125" s="11">
        <f>IF(ISNA(VLOOKUP($C125,'Ev 10'!$B$7:$G$100,6,FALSE)),"",VLOOKUP($C125,'Ev 10'!$B$7:$G$100,6,FALSE))</f>
      </c>
      <c r="P125" s="12">
        <f t="shared" si="24"/>
      </c>
      <c r="U125" s="3">
        <f t="shared" si="25"/>
      </c>
      <c r="V125" s="3">
        <f t="shared" si="26"/>
      </c>
      <c r="W125" s="3">
        <f t="shared" si="27"/>
      </c>
      <c r="X125" s="3">
        <f t="shared" si="28"/>
      </c>
      <c r="Y125" s="3">
        <f t="shared" si="29"/>
      </c>
      <c r="Z125" s="3">
        <f t="shared" si="30"/>
      </c>
      <c r="AA125" s="3">
        <f t="shared" si="31"/>
      </c>
      <c r="AB125" s="3">
        <f t="shared" si="32"/>
      </c>
      <c r="AC125" s="3">
        <f t="shared" si="33"/>
      </c>
      <c r="AD125" s="3">
        <f t="shared" si="34"/>
      </c>
    </row>
    <row r="126" spans="1:30" ht="12.75">
      <c r="A126" s="22"/>
      <c r="B126" s="23"/>
      <c r="C126" s="22"/>
      <c r="D126" s="72"/>
      <c r="E126" s="72"/>
      <c r="F126" s="11">
        <f>IF(ISNA(VLOOKUP($C126,'Ev 1'!$B$7:$G$99,6,FALSE)),"",VLOOKUP($C126,'Ev 1'!$B$7:$G$99,6,FALSE))</f>
      </c>
      <c r="G126" s="11">
        <f>IF(ISNA(VLOOKUP($C126,'Ev 2'!$B$7:$G$99,6,FALSE)),"",VLOOKUP($C126,'Ev 2'!$B$7:$G$99,6,FALSE))</f>
      </c>
      <c r="H126" s="11">
        <f>IF(ISNA(VLOOKUP($C126,'Ev 3'!$B$7:$G$97,6,FALSE)),"",VLOOKUP($C126,'Ev 3'!$B$7:$G$97,6,FALSE))</f>
      </c>
      <c r="I126" s="11">
        <f>IF(ISNA(VLOOKUP($C126,'Ev 4'!$B$7:$G$100,6,FALSE)),"",VLOOKUP($C126,'Ev 4'!$B$7:$G$100,6,FALSE))</f>
      </c>
      <c r="J126" s="11">
        <f>IF(ISNA(VLOOKUP($C126,'Ev 5'!$B$7:$G$100,6,FALSE)),"",VLOOKUP($C126,'Ev 5'!$B$7:$G$100,6,FALSE))</f>
      </c>
      <c r="K126" s="11">
        <f>IF(ISNA(VLOOKUP($C126,'Ev 6'!$B$7:$G$100,6,FALSE)),"",VLOOKUP($C126,'Ev 6'!$B$7:$G$100,6,FALSE))</f>
      </c>
      <c r="L126" s="11">
        <f>IF(ISNA(VLOOKUP($C126,'Ev 7'!$B$7:$G$100,6,FALSE)),"",VLOOKUP($C126,'Ev 7'!$B$7:$G$100,6,FALSE))</f>
      </c>
      <c r="M126" s="11">
        <f>IF(ISNA(VLOOKUP($C126,'Ev 8'!$B$7:$G$100,6,FALSE)),"",VLOOKUP($C126,'Ev 8'!$B$7:$G$100,6,FALSE))</f>
      </c>
      <c r="N126" s="11">
        <f>IF(ISNA(VLOOKUP($C126,'Ev 9'!$B$7:$G$100,6,FALSE)),"",VLOOKUP($C126,'Ev 9'!$B$7:$G$100,6,FALSE))</f>
      </c>
      <c r="O126" s="11">
        <f>IF(ISNA(VLOOKUP($C126,'Ev 10'!$B$7:$G$100,6,FALSE)),"",VLOOKUP($C126,'Ev 10'!$B$7:$G$100,6,FALSE))</f>
      </c>
      <c r="P126" s="12">
        <f t="shared" si="24"/>
      </c>
      <c r="U126" s="3">
        <f t="shared" si="25"/>
      </c>
      <c r="V126" s="3">
        <f t="shared" si="26"/>
      </c>
      <c r="W126" s="3">
        <f t="shared" si="27"/>
      </c>
      <c r="X126" s="3">
        <f t="shared" si="28"/>
      </c>
      <c r="Y126" s="3">
        <f t="shared" si="29"/>
      </c>
      <c r="Z126" s="3">
        <f t="shared" si="30"/>
      </c>
      <c r="AA126" s="3">
        <f t="shared" si="31"/>
      </c>
      <c r="AB126" s="3">
        <f t="shared" si="32"/>
      </c>
      <c r="AC126" s="3">
        <f t="shared" si="33"/>
      </c>
      <c r="AD126" s="3">
        <f t="shared" si="34"/>
      </c>
    </row>
    <row r="127" spans="1:30" ht="13.5" thickBot="1">
      <c r="A127" s="24"/>
      <c r="B127" s="25"/>
      <c r="C127" s="24" t="s">
        <v>47</v>
      </c>
      <c r="D127" s="75"/>
      <c r="E127" s="75"/>
      <c r="F127" s="11">
        <f>IF(ISNA(VLOOKUP($C127,'Ev 1'!$B$7:$G$99,6,FALSE)),"",VLOOKUP($C127,'Ev 1'!$B$7:$G$99,6,FALSE))</f>
      </c>
      <c r="G127" s="11">
        <f>IF(ISNA(VLOOKUP($C127,'Ev 2'!$B$7:$G$99,6,FALSE)),"",VLOOKUP($C127,'Ev 2'!$B$7:$G$99,6,FALSE))</f>
      </c>
      <c r="H127" s="11">
        <f>IF(ISNA(VLOOKUP($C127,'Ev 3'!$B$7:$G$97,6,FALSE)),"",VLOOKUP($C127,'Ev 3'!$B$7:$G$97,6,FALSE))</f>
      </c>
      <c r="I127" s="11">
        <f>IF(ISNA(VLOOKUP($C127,'Ev 4'!$B$7:$G$100,6,FALSE)),"",VLOOKUP($C127,'Ev 4'!$B$7:$G$100,6,FALSE))</f>
      </c>
      <c r="J127" s="11">
        <f>IF(ISNA(VLOOKUP($C127,'Ev 5'!$B$7:$G$100,6,FALSE)),"",VLOOKUP($C127,'Ev 5'!$B$7:$G$100,6,FALSE))</f>
      </c>
      <c r="K127" s="11">
        <f>IF(ISNA(VLOOKUP($C127,'Ev 6'!$B$7:$G$100,6,FALSE)),"",VLOOKUP($C127,'Ev 6'!$B$7:$G$100,6,FALSE))</f>
      </c>
      <c r="L127" s="11">
        <f>IF(ISNA(VLOOKUP($C127,'Ev 7'!$B$7:$G$100,6,FALSE)),"",VLOOKUP($C127,'Ev 7'!$B$7:$G$100,6,FALSE))</f>
      </c>
      <c r="M127" s="11">
        <f>IF(ISNA(VLOOKUP($C127,'Ev 8'!$B$7:$G$100,6,FALSE)),"",VLOOKUP($C127,'Ev 8'!$B$7:$G$100,6,FALSE))</f>
      </c>
      <c r="N127" s="11">
        <f>IF(ISNA(VLOOKUP($C127,'Ev 9'!$B$7:$G$100,6,FALSE)),"",VLOOKUP($C127,'Ev 9'!$B$7:$G$100,6,FALSE))</f>
      </c>
      <c r="O127" s="11">
        <f>IF(ISNA(VLOOKUP($C127,'Ev 10'!$B$7:$G$100,6,FALSE)),"",VLOOKUP($C127,'Ev 10'!$B$7:$G$100,6,FALSE))</f>
      </c>
      <c r="P127" s="12">
        <f t="shared" si="24"/>
        <v>0</v>
      </c>
      <c r="U127" s="3">
        <f t="shared" si="25"/>
      </c>
      <c r="V127" s="3">
        <f t="shared" si="26"/>
      </c>
      <c r="W127" s="3">
        <f t="shared" si="27"/>
      </c>
      <c r="X127" s="3">
        <f t="shared" si="28"/>
      </c>
      <c r="Y127" s="3">
        <f t="shared" si="29"/>
      </c>
      <c r="Z127" s="3">
        <f t="shared" si="30"/>
      </c>
      <c r="AA127" s="3">
        <f t="shared" si="31"/>
      </c>
      <c r="AB127" s="3">
        <f t="shared" si="32"/>
      </c>
      <c r="AC127" s="3">
        <f t="shared" si="33"/>
      </c>
      <c r="AD127" s="3">
        <f t="shared" si="34"/>
      </c>
    </row>
    <row r="128" spans="2:30" ht="13.5" thickTop="1">
      <c r="B128" s="1"/>
      <c r="F128" s="8">
        <f>IF(ISNA(VLOOKUP($C128,'Ev 1'!$B$7:$G$99,5,FALSE)),"",VLOOKUP($C128,'Ev 1'!$B$7:$G$99,5,FALSE))</f>
      </c>
      <c r="G128" s="8">
        <f>IF(ISNA(VLOOKUP($C128,'Ev 2'!$B$7:$F$99,5,FALSE)),"",VLOOKUP($C128,'Ev 2'!$B$7:$F$99,5,FALSE))</f>
      </c>
      <c r="H128" s="8">
        <f>IF(ISNA(VLOOKUP($C128,'Ev 3'!$B$7:$E$97,5,FALSE)),"",VLOOKUP($C128,'Ev 3'!$B$7:$E$97,5,FALSE))</f>
      </c>
      <c r="I128" s="8">
        <f>IF(ISNA(VLOOKUP($C128,'Ev 4'!$B$7:$E$100,5,FALSE)),"",VLOOKUP($C128,'Ev 4'!$B$7:$E$100,5,FALSE))</f>
      </c>
      <c r="J128" s="8">
        <f>IF(ISNA(VLOOKUP($C128,'Ev 5'!$B$7:$F$100,5,FALSE)),"",VLOOKUP($C128,'Ev 5'!$B$7:$F$100,5,FALSE))</f>
      </c>
      <c r="K128" s="8">
        <f>IF(ISNA(VLOOKUP($C128,'Ev 6'!$B$7:$F$100,5,FALSE)),"",VLOOKUP($C128,'Ev 6'!$B$7:$F$100,5,FALSE))</f>
      </c>
      <c r="L128" s="8">
        <f>IF(ISNA(VLOOKUP($C128,'Ev 7'!$B$7:$E$100,5,FALSE)),"",VLOOKUP($C128,'Ev 7'!$B$7:$E$100,5,FALSE))</f>
      </c>
      <c r="M128" s="8">
        <f>IF(ISNA(VLOOKUP($C128,'Ev 8'!$B$7:$F$100,5,FALSE)),"",VLOOKUP($C128,'Ev 8'!$B$7:$F$100,5,FALSE))</f>
      </c>
      <c r="N128" s="8">
        <f>IF(ISNA(VLOOKUP($C128,'Ev 9'!$B$7:$E$100,5,FALSE)),"",VLOOKUP($C128,'Ev 9'!$B$7:$E$100,5,FALSE))</f>
      </c>
      <c r="O128" s="8">
        <f>IF(ISNA(VLOOKUP($C128,'Ev 10'!$B$7:$E$100,5,FALSE)),"",VLOOKUP($C128,'Ev 10'!$B$7:$E$100,5,FALSE))</f>
      </c>
      <c r="P128" s="9">
        <f>IF(E122=1,(U128),IF(E122=2,SUM(U128:V128),IF(E122=3,SUM(U128:W128),IF(E122=4,SUM(U128:X128),IF(E122=5,SUM(U128:Y128),"")))))</f>
      </c>
      <c r="U128" s="3">
        <f t="shared" si="25"/>
      </c>
      <c r="V128" s="3">
        <f t="shared" si="26"/>
      </c>
      <c r="W128" s="3">
        <f t="shared" si="27"/>
      </c>
      <c r="X128" s="3">
        <f t="shared" si="28"/>
      </c>
      <c r="Y128" s="3">
        <f t="shared" si="29"/>
      </c>
      <c r="Z128" s="3">
        <f t="shared" si="30"/>
      </c>
      <c r="AA128" s="3">
        <f t="shared" si="31"/>
      </c>
      <c r="AB128" s="3">
        <f t="shared" si="32"/>
      </c>
      <c r="AC128" s="3">
        <f t="shared" si="33"/>
      </c>
      <c r="AD128" s="3">
        <f t="shared" si="34"/>
      </c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</sheetData>
  <sheetProtection/>
  <mergeCells count="2">
    <mergeCell ref="A1:P1"/>
    <mergeCell ref="F7:O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7">
      <selection activeCell="B29" sqref="B29"/>
    </sheetView>
  </sheetViews>
  <sheetFormatPr defaultColWidth="9.140625" defaultRowHeight="12.75"/>
  <cols>
    <col min="1" max="1" width="9.57421875" style="37" customWidth="1"/>
    <col min="2" max="2" width="28.140625" style="37" customWidth="1"/>
    <col min="3" max="4" width="9.140625" style="37" customWidth="1"/>
    <col min="5" max="5" width="12.28125" style="37" customWidth="1"/>
    <col min="6" max="7" width="9.140625" style="37" customWidth="1"/>
    <col min="8" max="8" width="7.140625" style="37" customWidth="1"/>
    <col min="9" max="16384" width="9.140625" style="37" customWidth="1"/>
  </cols>
  <sheetData>
    <row r="1" spans="1:8" ht="45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4</v>
      </c>
    </row>
    <row r="4" spans="1:2" ht="12.75">
      <c r="A4" s="38" t="s">
        <v>38</v>
      </c>
      <c r="B4" s="58">
        <v>39704</v>
      </c>
    </row>
    <row r="5" spans="1:2" ht="12.75">
      <c r="A5" s="38" t="s">
        <v>5</v>
      </c>
      <c r="B5" s="22" t="s">
        <v>49</v>
      </c>
    </row>
    <row r="6" spans="1:2" ht="12.75">
      <c r="A6" s="38" t="s">
        <v>7</v>
      </c>
      <c r="B6" s="22" t="s">
        <v>50</v>
      </c>
    </row>
    <row r="7" spans="1:8" ht="12.75">
      <c r="A7" s="38" t="s">
        <v>6</v>
      </c>
      <c r="B7" s="22" t="s">
        <v>51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27" t="s">
        <v>52</v>
      </c>
      <c r="C10" s="26" t="s">
        <v>53</v>
      </c>
      <c r="D10" s="28" t="s">
        <v>54</v>
      </c>
      <c r="E10" s="29">
        <v>1.01875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31" t="s">
        <v>55</v>
      </c>
      <c r="C11" s="23" t="s">
        <v>56</v>
      </c>
      <c r="D11" s="32" t="s">
        <v>54</v>
      </c>
      <c r="E11" s="33">
        <v>1.0666666666666667</v>
      </c>
      <c r="F11" s="34"/>
      <c r="G11" s="46">
        <f aca="true" t="shared" si="0" ref="G11:G73">IF(ISBLANK(F11),IF(ISBLANK(E11)," ",E$10/E11*100),0)</f>
        <v>95.5078125</v>
      </c>
      <c r="H11" s="47" t="str">
        <f>IF(B11=0,"",(IF(ISNA(VLOOKUP(B11,League!$C$10:$C$138,1,FALSE)),"New","-")))</f>
        <v>-</v>
      </c>
    </row>
    <row r="12" spans="1:8" ht="12.75">
      <c r="A12" s="43">
        <v>3</v>
      </c>
      <c r="B12" s="31" t="s">
        <v>57</v>
      </c>
      <c r="C12" s="23" t="s">
        <v>58</v>
      </c>
      <c r="D12" s="32" t="s">
        <v>54</v>
      </c>
      <c r="E12" s="33">
        <v>1.0694444444444444</v>
      </c>
      <c r="F12" s="34"/>
      <c r="G12" s="46">
        <f t="shared" si="0"/>
        <v>95.25974025974027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31" t="s">
        <v>59</v>
      </c>
      <c r="C13" s="23" t="s">
        <v>56</v>
      </c>
      <c r="D13" s="32" t="s">
        <v>54</v>
      </c>
      <c r="E13" s="33">
        <v>1.11875</v>
      </c>
      <c r="F13" s="34"/>
      <c r="G13" s="46">
        <f t="shared" si="0"/>
        <v>91.06145251396649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31" t="s">
        <v>60</v>
      </c>
      <c r="C14" s="23" t="s">
        <v>61</v>
      </c>
      <c r="D14" s="32" t="s">
        <v>54</v>
      </c>
      <c r="E14" s="33">
        <v>1.1222222222222222</v>
      </c>
      <c r="F14" s="34"/>
      <c r="G14" s="46">
        <f t="shared" si="0"/>
        <v>90.77970297029704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31" t="s">
        <v>62</v>
      </c>
      <c r="C15" s="23" t="s">
        <v>63</v>
      </c>
      <c r="D15" s="32" t="s">
        <v>64</v>
      </c>
      <c r="E15" s="33">
        <v>1.1256944444444443</v>
      </c>
      <c r="F15" s="34"/>
      <c r="G15" s="46">
        <f t="shared" si="0"/>
        <v>90.49969154842691</v>
      </c>
      <c r="H15" s="47" t="str">
        <f>IF(B15=0,"",(IF(ISNA(VLOOKUP(B15,League!$C$10:$C$138,1,FALSE)),"New","-")))</f>
        <v>-</v>
      </c>
    </row>
    <row r="16" spans="1:8" ht="12.75">
      <c r="A16" s="43">
        <v>7</v>
      </c>
      <c r="B16" s="31" t="s">
        <v>65</v>
      </c>
      <c r="C16" s="23" t="s">
        <v>66</v>
      </c>
      <c r="D16" s="32" t="s">
        <v>54</v>
      </c>
      <c r="E16" s="33">
        <v>1.14375</v>
      </c>
      <c r="F16" s="34"/>
      <c r="G16" s="46">
        <f t="shared" si="0"/>
        <v>89.07103825136612</v>
      </c>
      <c r="H16" s="47" t="str">
        <f>IF(B16=0,"",(IF(ISNA(VLOOKUP(B16,League!$C$10:$C$138,1,FALSE)),"New","-")))</f>
        <v>-</v>
      </c>
    </row>
    <row r="17" spans="1:8" ht="12.75">
      <c r="A17" s="43">
        <v>8</v>
      </c>
      <c r="B17" s="31" t="s">
        <v>67</v>
      </c>
      <c r="C17" s="23" t="s">
        <v>61</v>
      </c>
      <c r="D17" s="32" t="s">
        <v>54</v>
      </c>
      <c r="E17" s="33">
        <v>1.1652777777777776</v>
      </c>
      <c r="F17" s="35"/>
      <c r="G17" s="46">
        <f t="shared" si="0"/>
        <v>87.42550655542314</v>
      </c>
      <c r="H17" s="47" t="str">
        <f>IF(B17=0,"",(IF(ISNA(VLOOKUP(B17,League!$C$10:$C$138,1,FALSE)),"New","-")))</f>
        <v>-</v>
      </c>
    </row>
    <row r="18" spans="1:8" ht="12.75">
      <c r="A18" s="43">
        <v>10</v>
      </c>
      <c r="B18" s="31" t="s">
        <v>68</v>
      </c>
      <c r="C18" s="23" t="s">
        <v>61</v>
      </c>
      <c r="D18" s="32" t="s">
        <v>54</v>
      </c>
      <c r="E18" s="33">
        <v>1.2125</v>
      </c>
      <c r="F18" s="35"/>
      <c r="G18" s="46">
        <f t="shared" si="0"/>
        <v>84.02061855670104</v>
      </c>
      <c r="H18" s="47" t="str">
        <f>IF(B18=0,"",(IF(ISNA(VLOOKUP(B18,League!$C$10:$C$138,1,FALSE)),"New","-")))</f>
        <v>-</v>
      </c>
    </row>
    <row r="19" spans="1:8" ht="12.75">
      <c r="A19" s="43">
        <v>11</v>
      </c>
      <c r="B19" s="31" t="s">
        <v>69</v>
      </c>
      <c r="C19" s="23" t="s">
        <v>53</v>
      </c>
      <c r="D19" s="32" t="s">
        <v>54</v>
      </c>
      <c r="E19" s="33">
        <v>1.2666666666666666</v>
      </c>
      <c r="F19" s="35"/>
      <c r="G19" s="46">
        <f t="shared" si="0"/>
        <v>80.42763157894738</v>
      </c>
      <c r="H19" s="47" t="str">
        <f>IF(B19=0,"",(IF(ISNA(VLOOKUP(B19,League!$C$10:$C$138,1,FALSE)),"New","-")))</f>
        <v>-</v>
      </c>
    </row>
    <row r="20" spans="1:8" ht="12.75">
      <c r="A20" s="43">
        <v>12</v>
      </c>
      <c r="B20" s="31" t="s">
        <v>70</v>
      </c>
      <c r="C20" s="23" t="s">
        <v>71</v>
      </c>
      <c r="D20" s="32" t="s">
        <v>64</v>
      </c>
      <c r="E20" s="33">
        <v>1.277777777777778</v>
      </c>
      <c r="F20" s="35"/>
      <c r="G20" s="46">
        <f t="shared" si="0"/>
        <v>79.72826086956522</v>
      </c>
      <c r="H20" s="47" t="str">
        <f>IF(B20=0,"",(IF(ISNA(VLOOKUP(B20,League!$C$10:$C$138,1,FALSE)),"New","-")))</f>
        <v>-</v>
      </c>
    </row>
    <row r="21" spans="1:8" ht="12.75">
      <c r="A21" s="43">
        <v>13</v>
      </c>
      <c r="B21" s="31" t="s">
        <v>72</v>
      </c>
      <c r="C21" s="23" t="s">
        <v>71</v>
      </c>
      <c r="D21" s="32" t="s">
        <v>54</v>
      </c>
      <c r="E21" s="33">
        <v>1.31875</v>
      </c>
      <c r="F21" s="35"/>
      <c r="G21" s="46">
        <f t="shared" si="0"/>
        <v>77.25118483412322</v>
      </c>
      <c r="H21" s="47" t="str">
        <f>IF(B21=0,"",(IF(ISNA(VLOOKUP(B21,League!$C$10:$C$138,1,FALSE)),"New","-")))</f>
        <v>-</v>
      </c>
    </row>
    <row r="22" spans="1:8" ht="12.75">
      <c r="A22" s="43">
        <v>14</v>
      </c>
      <c r="B22" s="31" t="s">
        <v>73</v>
      </c>
      <c r="C22" s="23" t="s">
        <v>56</v>
      </c>
      <c r="D22" s="32" t="s">
        <v>54</v>
      </c>
      <c r="E22" s="33">
        <v>1.323611111111111</v>
      </c>
      <c r="F22" s="35"/>
      <c r="G22" s="46">
        <f t="shared" si="0"/>
        <v>76.96747114375655</v>
      </c>
      <c r="H22" s="47" t="str">
        <f>IF(B22=0,"",(IF(ISNA(VLOOKUP(B22,League!$C$10:$C$138,1,FALSE)),"New","-")))</f>
        <v>-</v>
      </c>
    </row>
    <row r="23" spans="1:8" ht="12.75">
      <c r="A23" s="43">
        <v>15</v>
      </c>
      <c r="B23" s="31" t="s">
        <v>74</v>
      </c>
      <c r="C23" s="23" t="s">
        <v>71</v>
      </c>
      <c r="D23" s="32" t="s">
        <v>54</v>
      </c>
      <c r="E23" s="33">
        <v>1.3291666666666666</v>
      </c>
      <c r="F23" s="35"/>
      <c r="G23" s="46">
        <f t="shared" si="0"/>
        <v>76.64576802507838</v>
      </c>
      <c r="H23" s="47" t="str">
        <f>IF(B23=0,"",(IF(ISNA(VLOOKUP(B23,League!$C$10:$C$138,1,FALSE)),"New","-")))</f>
        <v>-</v>
      </c>
    </row>
    <row r="24" spans="1:8" ht="12.75">
      <c r="A24" s="43">
        <v>16</v>
      </c>
      <c r="B24" s="31" t="s">
        <v>75</v>
      </c>
      <c r="C24" s="23" t="s">
        <v>66</v>
      </c>
      <c r="D24" s="32" t="s">
        <v>54</v>
      </c>
      <c r="E24" s="33">
        <v>1.3340277777777778</v>
      </c>
      <c r="F24" s="35"/>
      <c r="G24" s="46">
        <f t="shared" si="0"/>
        <v>76.36647579385738</v>
      </c>
      <c r="H24" s="47" t="str">
        <f>IF(B24=0,"",(IF(ISNA(VLOOKUP(B24,League!$C$10:$C$138,1,FALSE)),"New","-")))</f>
        <v>-</v>
      </c>
    </row>
    <row r="25" spans="1:8" ht="12.75">
      <c r="A25" s="43">
        <v>17</v>
      </c>
      <c r="B25" s="31" t="s">
        <v>76</v>
      </c>
      <c r="C25" s="23" t="s">
        <v>66</v>
      </c>
      <c r="D25" s="32" t="s">
        <v>54</v>
      </c>
      <c r="E25" s="33">
        <v>1.388888888888889</v>
      </c>
      <c r="F25" s="35"/>
      <c r="G25" s="46">
        <f t="shared" si="0"/>
        <v>73.35</v>
      </c>
      <c r="H25" s="47" t="str">
        <f>IF(B25=0,"",(IF(ISNA(VLOOKUP(B25,League!$C$10:$C$138,1,FALSE)),"New","-")))</f>
        <v>-</v>
      </c>
    </row>
    <row r="26" spans="1:8" ht="12.75">
      <c r="A26" s="43">
        <v>18</v>
      </c>
      <c r="B26" s="31" t="s">
        <v>77</v>
      </c>
      <c r="C26" s="23" t="s">
        <v>53</v>
      </c>
      <c r="D26" s="32" t="s">
        <v>54</v>
      </c>
      <c r="E26" s="33">
        <v>1.44375</v>
      </c>
      <c r="F26" s="35"/>
      <c r="G26" s="46">
        <f t="shared" si="0"/>
        <v>70.56277056277057</v>
      </c>
      <c r="H26" s="47" t="str">
        <f>IF(B26=0,"",(IF(ISNA(VLOOKUP(B26,League!$C$10:$C$138,1,FALSE)),"New","-")))</f>
        <v>-</v>
      </c>
    </row>
    <row r="27" spans="1:8" ht="12.75">
      <c r="A27" s="43">
        <v>19</v>
      </c>
      <c r="B27" s="31" t="s">
        <v>78</v>
      </c>
      <c r="C27" s="23" t="s">
        <v>53</v>
      </c>
      <c r="D27" s="32" t="s">
        <v>54</v>
      </c>
      <c r="E27" s="33">
        <v>1.4534722222222223</v>
      </c>
      <c r="F27" s="36"/>
      <c r="G27" s="46">
        <f t="shared" si="0"/>
        <v>70.09077878643096</v>
      </c>
      <c r="H27" s="47" t="str">
        <f>IF(B27=0,"",(IF(ISNA(VLOOKUP(B27,League!$C$10:$C$138,1,FALSE)),"New","-")))</f>
        <v>-</v>
      </c>
    </row>
    <row r="28" spans="1:8" ht="12.75">
      <c r="A28" s="43">
        <v>20</v>
      </c>
      <c r="B28" s="31" t="s">
        <v>79</v>
      </c>
      <c r="C28" s="23" t="s">
        <v>66</v>
      </c>
      <c r="D28" s="32" t="s">
        <v>54</v>
      </c>
      <c r="E28" s="33">
        <v>1.465972222222222</v>
      </c>
      <c r="F28" s="35"/>
      <c r="G28" s="46">
        <f t="shared" si="0"/>
        <v>69.49313121743252</v>
      </c>
      <c r="H28" s="47" t="str">
        <f>IF(B28=0,"",(IF(ISNA(VLOOKUP(B28,League!$C$10:$C$138,1,FALSE)),"New","-")))</f>
        <v>-</v>
      </c>
    </row>
    <row r="29" spans="1:8" ht="12.75">
      <c r="A29" s="43">
        <v>21</v>
      </c>
      <c r="B29" s="22" t="s">
        <v>80</v>
      </c>
      <c r="C29" s="23" t="s">
        <v>56</v>
      </c>
      <c r="D29" s="32" t="s">
        <v>54</v>
      </c>
      <c r="E29" s="33">
        <v>1.86875</v>
      </c>
      <c r="F29" s="35"/>
      <c r="G29" s="46">
        <f t="shared" si="0"/>
        <v>54.51505016722409</v>
      </c>
      <c r="H29" s="47" t="str">
        <f>IF(B29=0,"",(IF(ISNA(VLOOKUP(B29,League!$C$10:$C$138,1,FALSE)),"New","-")))</f>
        <v>-</v>
      </c>
    </row>
    <row r="30" spans="1:8" ht="12.75">
      <c r="A30" s="43">
        <v>22</v>
      </c>
      <c r="B30" s="22" t="s">
        <v>81</v>
      </c>
      <c r="C30" s="23" t="s">
        <v>82</v>
      </c>
      <c r="D30" s="32" t="s">
        <v>54</v>
      </c>
      <c r="E30" s="33">
        <v>2.051388888888889</v>
      </c>
      <c r="F30" s="35"/>
      <c r="G30" s="46">
        <f t="shared" si="0"/>
        <v>49.6614759647935</v>
      </c>
      <c r="H30" s="47" t="str">
        <f>IF(B30=0,"",(IF(ISNA(VLOOKUP(B30,League!$C$10:$C$138,1,FALSE)),"New","-")))</f>
        <v>-</v>
      </c>
    </row>
    <row r="31" spans="1:8" ht="12.75">
      <c r="A31" s="43">
        <v>23</v>
      </c>
      <c r="B31" s="22" t="s">
        <v>83</v>
      </c>
      <c r="C31" s="23" t="s">
        <v>84</v>
      </c>
      <c r="D31" s="32" t="s">
        <v>54</v>
      </c>
      <c r="E31" s="33">
        <v>2.1215277777777777</v>
      </c>
      <c r="F31" s="35"/>
      <c r="G31" s="46">
        <f t="shared" si="0"/>
        <v>48.01963993453355</v>
      </c>
      <c r="H31" s="47" t="str">
        <f>IF(B31=0,"",(IF(ISNA(VLOOKUP(B31,League!$C$10:$C$138,1,FALSE)),"New","-")))</f>
        <v>-</v>
      </c>
    </row>
    <row r="32" spans="1:8" ht="12.75">
      <c r="A32" s="43">
        <v>24</v>
      </c>
      <c r="B32" s="22"/>
      <c r="C32" s="23"/>
      <c r="D32" s="32"/>
      <c r="E32" s="33"/>
      <c r="F32" s="35"/>
      <c r="G32" s="46" t="str">
        <f t="shared" si="0"/>
        <v> </v>
      </c>
      <c r="H32" s="47">
        <f>IF(B32=0,"",(IF(ISNA(VLOOKUP(B32,League!$C$10:$C$138,1,FALSE)),"New","-")))</f>
      </c>
    </row>
    <row r="33" spans="1:8" ht="12.75">
      <c r="A33" s="43">
        <v>25</v>
      </c>
      <c r="B33" s="22"/>
      <c r="C33" s="23"/>
      <c r="D33" s="32"/>
      <c r="E33" s="33"/>
      <c r="F33" s="35"/>
      <c r="G33" s="46" t="str">
        <f t="shared" si="0"/>
        <v> </v>
      </c>
      <c r="H33" s="47">
        <f>IF(B33=0,"",(IF(ISNA(VLOOKUP(B33,League!$C$10:$C$138,1,FALSE)),"New","-")))</f>
      </c>
    </row>
    <row r="34" spans="1:8" ht="12.75">
      <c r="A34" s="43">
        <v>26</v>
      </c>
      <c r="B34" s="22"/>
      <c r="C34" s="23"/>
      <c r="D34" s="32"/>
      <c r="E34" s="33"/>
      <c r="F34" s="35"/>
      <c r="G34" s="46" t="str">
        <f t="shared" si="0"/>
        <v> </v>
      </c>
      <c r="H34" s="47">
        <f>IF(B34=0,"",(IF(ISNA(VLOOKUP(B34,League!$C$10:$C$138,1,FALSE)),"New","-")))</f>
      </c>
    </row>
    <row r="35" spans="1:8" ht="12.75">
      <c r="A35" s="43">
        <v>27</v>
      </c>
      <c r="B35" s="22"/>
      <c r="C35" s="23"/>
      <c r="D35" s="32"/>
      <c r="E35" s="33"/>
      <c r="F35" s="35"/>
      <c r="G35" s="46" t="str">
        <f t="shared" si="0"/>
        <v> </v>
      </c>
      <c r="H35" s="47">
        <f>IF(B35=0,"",(IF(ISNA(VLOOKUP(B35,League!$C$10:$C$138,1,FALSE)),"New","-")))</f>
      </c>
    </row>
    <row r="36" spans="1:8" ht="12.75">
      <c r="A36" s="43">
        <v>28</v>
      </c>
      <c r="B36" s="22"/>
      <c r="C36" s="23"/>
      <c r="D36" s="32"/>
      <c r="E36" s="33"/>
      <c r="F36" s="35"/>
      <c r="G36" s="46" t="str">
        <f t="shared" si="0"/>
        <v> </v>
      </c>
      <c r="H36" s="47">
        <f>IF(B36=0,"",(IF(ISNA(VLOOKUP(B36,League!$C$10:$C$138,1,FALSE)),"New","-")))</f>
      </c>
    </row>
    <row r="37" spans="1:8" ht="12.75">
      <c r="A37" s="43">
        <v>29</v>
      </c>
      <c r="B37" s="22"/>
      <c r="C37" s="23"/>
      <c r="D37" s="32"/>
      <c r="E37" s="33"/>
      <c r="F37" s="35"/>
      <c r="G37" s="46" t="str">
        <f t="shared" si="0"/>
        <v> </v>
      </c>
      <c r="H37" s="47">
        <f>IF(B37=0,"",(IF(ISNA(VLOOKUP(B37,League!$C$10:$C$138,1,FALSE)),"New","-")))</f>
      </c>
    </row>
    <row r="38" spans="1:8" ht="12.75">
      <c r="A38" s="43">
        <v>30</v>
      </c>
      <c r="B38" s="22"/>
      <c r="C38" s="23"/>
      <c r="D38" s="32"/>
      <c r="E38" s="33"/>
      <c r="F38" s="35"/>
      <c r="G38" s="46" t="str">
        <f t="shared" si="0"/>
        <v> </v>
      </c>
      <c r="H38" s="47">
        <f>IF(B38=0,"",(IF(ISNA(VLOOKUP(B38,League!$C$10:$C$138,1,FALSE)),"New","-")))</f>
      </c>
    </row>
    <row r="39" spans="1:8" ht="12.75">
      <c r="A39" s="43">
        <v>31</v>
      </c>
      <c r="B39" s="22"/>
      <c r="C39" s="23"/>
      <c r="D39" s="32"/>
      <c r="E39" s="33"/>
      <c r="F39" s="35"/>
      <c r="G39" s="46" t="str">
        <f t="shared" si="0"/>
        <v> </v>
      </c>
      <c r="H39" s="47">
        <f>IF(B39=0,"",(IF(ISNA(VLOOKUP(B39,League!$C$10:$C$138,1,FALSE)),"New","-")))</f>
      </c>
    </row>
    <row r="40" spans="1:8" ht="12.75">
      <c r="A40" s="43">
        <v>32</v>
      </c>
      <c r="B40" s="22"/>
      <c r="C40" s="23"/>
      <c r="D40" s="32"/>
      <c r="E40" s="33"/>
      <c r="F40" s="35"/>
      <c r="G40" s="46" t="str">
        <f t="shared" si="0"/>
        <v> </v>
      </c>
      <c r="H40" s="47">
        <f>IF(B40=0,"",(IF(ISNA(VLOOKUP(B40,League!$C$10:$C$138,1,FALSE)),"New","-")))</f>
      </c>
    </row>
    <row r="41" spans="1:8" ht="12.75">
      <c r="A41" s="43">
        <v>33</v>
      </c>
      <c r="B41" s="22"/>
      <c r="C41" s="23"/>
      <c r="D41" s="32"/>
      <c r="E41" s="33"/>
      <c r="F41" s="35"/>
      <c r="G41" s="46" t="str">
        <f t="shared" si="0"/>
        <v> </v>
      </c>
      <c r="H41" s="47">
        <f>IF(B41=0,"",(IF(ISNA(VLOOKUP(B41,League!$C$10:$C$138,1,FALSE)),"New","-")))</f>
      </c>
    </row>
    <row r="42" spans="1:8" ht="12.75">
      <c r="A42" s="43">
        <v>34</v>
      </c>
      <c r="B42" s="22"/>
      <c r="C42" s="23"/>
      <c r="D42" s="32"/>
      <c r="E42" s="33"/>
      <c r="F42" s="35"/>
      <c r="G42" s="46" t="str">
        <f t="shared" si="0"/>
        <v> </v>
      </c>
      <c r="H42" s="47">
        <f>IF(B42=0,"",(IF(ISNA(VLOOKUP(B42,League!$C$10:$C$138,1,FALSE)),"New","-")))</f>
      </c>
    </row>
    <row r="43" spans="1:8" ht="12.75">
      <c r="A43" s="43">
        <v>35</v>
      </c>
      <c r="B43" s="22"/>
      <c r="C43" s="23"/>
      <c r="D43" s="32"/>
      <c r="E43" s="33"/>
      <c r="F43" s="35"/>
      <c r="G43" s="46" t="str">
        <f t="shared" si="0"/>
        <v> </v>
      </c>
      <c r="H43" s="47">
        <f>IF(B43=0,"",(IF(ISNA(VLOOKUP(B43,League!$C$10:$C$138,1,FALSE)),"New","-")))</f>
      </c>
    </row>
    <row r="44" spans="1:8" ht="12.75">
      <c r="A44" s="43">
        <v>36</v>
      </c>
      <c r="B44" s="22"/>
      <c r="C44" s="23"/>
      <c r="D44" s="32"/>
      <c r="E44" s="33"/>
      <c r="F44" s="35"/>
      <c r="G44" s="46" t="str">
        <f t="shared" si="0"/>
        <v> </v>
      </c>
      <c r="H44" s="47">
        <f>IF(B44=0,"",(IF(ISNA(VLOOKUP(B44,League!$C$10:$C$138,1,FALSE)),"New","-")))</f>
      </c>
    </row>
    <row r="45" spans="1:8" ht="12.75">
      <c r="A45" s="43">
        <v>37</v>
      </c>
      <c r="B45" s="22"/>
      <c r="C45" s="23"/>
      <c r="D45" s="32"/>
      <c r="E45" s="33"/>
      <c r="F45" s="35"/>
      <c r="G45" s="46" t="str">
        <f t="shared" si="0"/>
        <v> </v>
      </c>
      <c r="H45" s="47">
        <f>IF(B45=0,"",(IF(ISNA(VLOOKUP(B45,League!$C$10:$C$138,1,FALSE)),"New","-")))</f>
      </c>
    </row>
    <row r="46" spans="1:8" ht="12.75">
      <c r="A46" s="43">
        <v>38</v>
      </c>
      <c r="B46" s="22"/>
      <c r="C46" s="23"/>
      <c r="D46" s="32"/>
      <c r="E46" s="33"/>
      <c r="F46" s="35"/>
      <c r="G46" s="46" t="str">
        <f t="shared" si="0"/>
        <v> </v>
      </c>
      <c r="H46" s="47">
        <f>IF(B46=0,"",(IF(ISNA(VLOOKUP(B46,League!$C$10:$C$138,1,FALSE)),"New","-")))</f>
      </c>
    </row>
    <row r="47" spans="1:8" ht="12.75">
      <c r="A47" s="43">
        <v>39</v>
      </c>
      <c r="B47" s="22"/>
      <c r="C47" s="23"/>
      <c r="D47" s="32"/>
      <c r="E47" s="33"/>
      <c r="F47" s="35"/>
      <c r="G47" s="46" t="str">
        <f t="shared" si="0"/>
        <v> </v>
      </c>
      <c r="H47" s="47">
        <f>IF(B47=0,"",(IF(ISNA(VLOOKUP(B47,League!$C$10:$C$138,1,FALSE)),"New","-")))</f>
      </c>
    </row>
    <row r="48" spans="1:8" ht="12.75">
      <c r="A48" s="43">
        <v>40</v>
      </c>
      <c r="B48" s="22"/>
      <c r="C48" s="23"/>
      <c r="D48" s="32"/>
      <c r="E48" s="33"/>
      <c r="F48" s="35"/>
      <c r="G48" s="46" t="str">
        <f t="shared" si="0"/>
        <v> </v>
      </c>
      <c r="H48" s="47">
        <f>IF(B48=0,"",(IF(ISNA(VLOOKUP(B48,League!$C$10:$C$138,1,FALSE)),"New","-")))</f>
      </c>
    </row>
    <row r="49" spans="1:8" ht="12.75">
      <c r="A49" s="43"/>
      <c r="B49" s="38"/>
      <c r="C49" s="43"/>
      <c r="D49" s="44"/>
      <c r="E49" s="45"/>
      <c r="F49" s="48"/>
      <c r="G49" s="46" t="str">
        <f t="shared" si="0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0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0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0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0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0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aca="true" t="shared" si="1" ref="G74:G99">IF(ISBLANK(F74),IF(ISBLANK(E74)," ",E$10/E74*100),0)</f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t="shared" si="1"/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1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1"/>
        <v> </v>
      </c>
      <c r="H99" s="47">
        <f>IF(B99=0,"",(IF(ISNA(VLOOKUP(B99,League!$C$10:$C$138,1,FALSE)),"New","-")))</f>
      </c>
    </row>
  </sheetData>
  <sheetProtection/>
  <mergeCells count="1">
    <mergeCell ref="A1:H1"/>
  </mergeCells>
  <conditionalFormatting sqref="H10:H99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7">
      <selection activeCell="F36" sqref="F36"/>
    </sheetView>
  </sheetViews>
  <sheetFormatPr defaultColWidth="9.140625" defaultRowHeight="12.75"/>
  <cols>
    <col min="1" max="1" width="9.57421875" style="37" customWidth="1"/>
    <col min="2" max="2" width="28.0039062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36.75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24</v>
      </c>
    </row>
    <row r="4" spans="1:2" ht="12.75">
      <c r="A4" s="38" t="s">
        <v>38</v>
      </c>
      <c r="B4" s="58">
        <v>39725</v>
      </c>
    </row>
    <row r="5" spans="1:2" ht="12.75">
      <c r="A5" s="38" t="s">
        <v>5</v>
      </c>
      <c r="B5" s="22" t="s">
        <v>85</v>
      </c>
    </row>
    <row r="6" spans="1:2" ht="12.75">
      <c r="A6" s="38" t="s">
        <v>7</v>
      </c>
      <c r="B6" s="22" t="s">
        <v>86</v>
      </c>
    </row>
    <row r="7" spans="1:8" ht="12.75">
      <c r="A7" s="38" t="s">
        <v>6</v>
      </c>
      <c r="B7" s="22" t="s">
        <v>87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27" t="s">
        <v>73</v>
      </c>
      <c r="C10" s="26" t="s">
        <v>56</v>
      </c>
      <c r="D10" s="28" t="s">
        <v>54</v>
      </c>
      <c r="E10" s="29">
        <v>0.9680555555555556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31" t="s">
        <v>72</v>
      </c>
      <c r="C11" s="23" t="s">
        <v>53</v>
      </c>
      <c r="D11" s="32" t="s">
        <v>54</v>
      </c>
      <c r="E11" s="33">
        <v>1.0763888888888888</v>
      </c>
      <c r="F11" s="34"/>
      <c r="G11" s="46">
        <f aca="true" t="shared" si="0" ref="G11:G73">IF(ISBLANK(F11),IF(ISBLANK(E11)," ",E$10/E11*100),0)</f>
        <v>89.93548387096774</v>
      </c>
      <c r="H11" s="47" t="str">
        <f>IF(B11=0,"",(IF(ISNA(VLOOKUP(B11,League!$C$10:$C$138,1,FALSE)),"New","-")))</f>
        <v>-</v>
      </c>
    </row>
    <row r="12" spans="1:8" ht="12.75">
      <c r="A12" s="43">
        <v>3</v>
      </c>
      <c r="B12" s="31" t="s">
        <v>70</v>
      </c>
      <c r="C12" s="23" t="s">
        <v>71</v>
      </c>
      <c r="D12" s="32" t="s">
        <v>54</v>
      </c>
      <c r="E12" s="33">
        <v>1.090277777777778</v>
      </c>
      <c r="F12" s="34"/>
      <c r="G12" s="46">
        <f t="shared" si="0"/>
        <v>88.78980891719745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31" t="s">
        <v>88</v>
      </c>
      <c r="C13" s="23" t="s">
        <v>56</v>
      </c>
      <c r="D13" s="32" t="s">
        <v>54</v>
      </c>
      <c r="E13" s="33">
        <v>1.0958333333333334</v>
      </c>
      <c r="F13" s="34"/>
      <c r="G13" s="46">
        <f t="shared" si="0"/>
        <v>88.33967046894803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31" t="s">
        <v>89</v>
      </c>
      <c r="C14" s="23" t="s">
        <v>56</v>
      </c>
      <c r="D14" s="32" t="s">
        <v>54</v>
      </c>
      <c r="E14" s="33">
        <v>1.0993055555555555</v>
      </c>
      <c r="F14" s="34"/>
      <c r="G14" s="46">
        <f t="shared" si="0"/>
        <v>88.06064434617814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31" t="s">
        <v>90</v>
      </c>
      <c r="C15" s="23" t="s">
        <v>63</v>
      </c>
      <c r="D15" s="32" t="s">
        <v>54</v>
      </c>
      <c r="E15" s="33">
        <v>1.1104166666666666</v>
      </c>
      <c r="F15" s="34"/>
      <c r="G15" s="46">
        <f t="shared" si="0"/>
        <v>87.17948717948718</v>
      </c>
      <c r="H15" s="47" t="str">
        <f>IF(B15=0,"",(IF(ISNA(VLOOKUP(B15,League!$C$10:$C$138,1,FALSE)),"New","-")))</f>
        <v>-</v>
      </c>
    </row>
    <row r="16" spans="1:8" ht="12.75">
      <c r="A16" s="43">
        <v>7</v>
      </c>
      <c r="B16" s="31" t="s">
        <v>91</v>
      </c>
      <c r="C16" s="23" t="s">
        <v>63</v>
      </c>
      <c r="D16" s="32" t="s">
        <v>54</v>
      </c>
      <c r="E16" s="33">
        <v>1.1104166666666666</v>
      </c>
      <c r="F16" s="34"/>
      <c r="G16" s="46">
        <f t="shared" si="0"/>
        <v>87.17948717948718</v>
      </c>
      <c r="H16" s="47" t="str">
        <f>IF(B16=0,"",(IF(ISNA(VLOOKUP(B16,League!$C$10:$C$138,1,FALSE)),"New","-")))</f>
        <v>-</v>
      </c>
    </row>
    <row r="17" spans="1:8" ht="12.75">
      <c r="A17" s="43">
        <v>8</v>
      </c>
      <c r="B17" s="31" t="s">
        <v>78</v>
      </c>
      <c r="C17" s="23" t="s">
        <v>53</v>
      </c>
      <c r="D17" s="32" t="s">
        <v>54</v>
      </c>
      <c r="E17" s="33">
        <v>1.1520833333333333</v>
      </c>
      <c r="F17" s="35"/>
      <c r="G17" s="46">
        <f t="shared" si="0"/>
        <v>84.02652200120554</v>
      </c>
      <c r="H17" s="47" t="str">
        <f>IF(B17=0,"",(IF(ISNA(VLOOKUP(B17,League!$C$10:$C$138,1,FALSE)),"New","-")))</f>
        <v>-</v>
      </c>
    </row>
    <row r="18" spans="1:8" ht="12.75">
      <c r="A18" s="43">
        <v>9</v>
      </c>
      <c r="B18" s="31" t="s">
        <v>77</v>
      </c>
      <c r="C18" s="23" t="s">
        <v>53</v>
      </c>
      <c r="D18" s="32" t="s">
        <v>54</v>
      </c>
      <c r="E18" s="33">
        <v>1.15625</v>
      </c>
      <c r="F18" s="35"/>
      <c r="G18" s="46">
        <f t="shared" si="0"/>
        <v>83.72372372372372</v>
      </c>
      <c r="H18" s="47" t="str">
        <f>IF(B18=0,"",(IF(ISNA(VLOOKUP(B18,League!$C$10:$C$138,1,FALSE)),"New","-")))</f>
        <v>-</v>
      </c>
    </row>
    <row r="19" spans="1:8" ht="12.75">
      <c r="A19" s="43">
        <v>10</v>
      </c>
      <c r="B19" s="31" t="s">
        <v>68</v>
      </c>
      <c r="C19" s="23" t="s">
        <v>61</v>
      </c>
      <c r="D19" s="32" t="s">
        <v>54</v>
      </c>
      <c r="E19" s="33">
        <v>1.2409722222222224</v>
      </c>
      <c r="F19" s="35"/>
      <c r="G19" s="46">
        <f t="shared" si="0"/>
        <v>78.00783435926132</v>
      </c>
      <c r="H19" s="47" t="str">
        <f>IF(B19=0,"",(IF(ISNA(VLOOKUP(B19,League!$C$10:$C$138,1,FALSE)),"New","-")))</f>
        <v>-</v>
      </c>
    </row>
    <row r="20" spans="1:8" ht="12.75">
      <c r="A20" s="43">
        <v>11</v>
      </c>
      <c r="B20" s="31" t="s">
        <v>62</v>
      </c>
      <c r="C20" s="23" t="s">
        <v>92</v>
      </c>
      <c r="D20" s="32" t="s">
        <v>64</v>
      </c>
      <c r="E20" s="33">
        <v>1.4270833333333333</v>
      </c>
      <c r="F20" s="35"/>
      <c r="G20" s="46">
        <f t="shared" si="0"/>
        <v>67.83454987834551</v>
      </c>
      <c r="H20" s="47" t="str">
        <f>IF(B20=0,"",(IF(ISNA(VLOOKUP(B20,League!$C$10:$C$138,1,FALSE)),"New","-")))</f>
        <v>-</v>
      </c>
    </row>
    <row r="21" spans="1:8" ht="12.75">
      <c r="A21" s="43">
        <v>12</v>
      </c>
      <c r="B21" s="31" t="s">
        <v>93</v>
      </c>
      <c r="C21" s="23" t="s">
        <v>92</v>
      </c>
      <c r="D21" s="32" t="s">
        <v>54</v>
      </c>
      <c r="E21" s="33">
        <v>1.4305555555555556</v>
      </c>
      <c r="F21" s="35"/>
      <c r="G21" s="46">
        <f t="shared" si="0"/>
        <v>67.66990291262135</v>
      </c>
      <c r="H21" s="47" t="str">
        <f>IF(B21=0,"",(IF(ISNA(VLOOKUP(B21,League!$C$10:$C$138,1,FALSE)),"New","-")))</f>
        <v>-</v>
      </c>
    </row>
    <row r="22" spans="1:8" ht="12.75">
      <c r="A22" s="43">
        <v>13</v>
      </c>
      <c r="B22" s="31" t="s">
        <v>76</v>
      </c>
      <c r="C22" s="23" t="s">
        <v>66</v>
      </c>
      <c r="D22" s="32" t="s">
        <v>54</v>
      </c>
      <c r="E22" s="33">
        <v>1.4652777777777777</v>
      </c>
      <c r="F22" s="35"/>
      <c r="G22" s="46">
        <f t="shared" si="0"/>
        <v>66.06635071090048</v>
      </c>
      <c r="H22" s="47" t="str">
        <f>IF(B22=0,"",(IF(ISNA(VLOOKUP(B22,League!$C$10:$C$138,1,FALSE)),"New","-")))</f>
        <v>-</v>
      </c>
    </row>
    <row r="23" spans="1:8" ht="12.75">
      <c r="A23" s="43">
        <v>14</v>
      </c>
      <c r="B23" s="31" t="s">
        <v>94</v>
      </c>
      <c r="C23" s="23" t="s">
        <v>63</v>
      </c>
      <c r="D23" s="32" t="s">
        <v>54</v>
      </c>
      <c r="E23" s="33">
        <v>1.513888888888889</v>
      </c>
      <c r="F23" s="35"/>
      <c r="G23" s="46">
        <f t="shared" si="0"/>
        <v>63.94495412844036</v>
      </c>
      <c r="H23" s="47" t="str">
        <f>IF(B23=0,"",(IF(ISNA(VLOOKUP(B23,League!$C$10:$C$138,1,FALSE)),"New","-")))</f>
        <v>-</v>
      </c>
    </row>
    <row r="24" spans="1:8" ht="12.75">
      <c r="A24" s="43">
        <v>16</v>
      </c>
      <c r="B24" s="31" t="s">
        <v>67</v>
      </c>
      <c r="C24" s="23" t="s">
        <v>61</v>
      </c>
      <c r="D24" s="32" t="s">
        <v>54</v>
      </c>
      <c r="E24" s="33">
        <v>2.098611111111111</v>
      </c>
      <c r="F24" s="35"/>
      <c r="G24" s="46">
        <f t="shared" si="0"/>
        <v>46.12839179351423</v>
      </c>
      <c r="H24" s="47" t="str">
        <f>IF(B24=0,"",(IF(ISNA(VLOOKUP(B24,League!$C$10:$C$138,1,FALSE)),"New","-")))</f>
        <v>-</v>
      </c>
    </row>
    <row r="25" spans="1:8" ht="12.75">
      <c r="A25" s="43">
        <v>17</v>
      </c>
      <c r="B25" s="31" t="s">
        <v>95</v>
      </c>
      <c r="C25" s="23" t="s">
        <v>92</v>
      </c>
      <c r="D25" s="32" t="s">
        <v>54</v>
      </c>
      <c r="E25" s="33">
        <v>2.2576388888888888</v>
      </c>
      <c r="F25" s="35"/>
      <c r="G25" s="46">
        <f t="shared" si="0"/>
        <v>42.8791141187327</v>
      </c>
      <c r="H25" s="47" t="str">
        <f>IF(B25=0,"",(IF(ISNA(VLOOKUP(B25,League!$C$10:$C$138,1,FALSE)),"New","-")))</f>
        <v>-</v>
      </c>
    </row>
    <row r="26" spans="1:8" ht="12.75">
      <c r="A26" s="43">
        <v>18</v>
      </c>
      <c r="B26" s="31" t="s">
        <v>96</v>
      </c>
      <c r="C26" s="23" t="s">
        <v>92</v>
      </c>
      <c r="D26" s="32" t="s">
        <v>54</v>
      </c>
      <c r="E26" s="33">
        <v>2.261111111111111</v>
      </c>
      <c r="F26" s="35"/>
      <c r="G26" s="46">
        <f t="shared" si="0"/>
        <v>42.813267813267814</v>
      </c>
      <c r="H26" s="47" t="str">
        <f>IF(B26=0,"",(IF(ISNA(VLOOKUP(B26,League!$C$10:$C$138,1,FALSE)),"New","-")))</f>
        <v>-</v>
      </c>
    </row>
    <row r="27" spans="1:8" ht="12.75">
      <c r="A27" s="43">
        <v>19</v>
      </c>
      <c r="B27" s="31" t="s">
        <v>97</v>
      </c>
      <c r="C27" s="23" t="s">
        <v>53</v>
      </c>
      <c r="D27" s="32" t="s">
        <v>54</v>
      </c>
      <c r="E27" s="33">
        <v>2.2625</v>
      </c>
      <c r="F27" s="36"/>
      <c r="G27" s="46">
        <f t="shared" si="0"/>
        <v>42.78698588090853</v>
      </c>
      <c r="H27" s="47" t="str">
        <f>IF(B27=0,"",(IF(ISNA(VLOOKUP(B27,League!$C$10:$C$138,1,FALSE)),"New","-")))</f>
        <v>-</v>
      </c>
    </row>
    <row r="28" spans="1:8" ht="12.75">
      <c r="A28" s="43">
        <v>20</v>
      </c>
      <c r="B28" s="31" t="s">
        <v>98</v>
      </c>
      <c r="C28" s="23" t="s">
        <v>92</v>
      </c>
      <c r="D28" s="32" t="s">
        <v>54</v>
      </c>
      <c r="E28" s="33">
        <v>2.265972222222222</v>
      </c>
      <c r="F28" s="35"/>
      <c r="G28" s="46">
        <f t="shared" si="0"/>
        <v>42.72142200429053</v>
      </c>
      <c r="H28" s="47" t="str">
        <f>IF(B28=0,"",(IF(ISNA(VLOOKUP(B28,League!$C$10:$C$138,1,FALSE)),"New","-")))</f>
        <v>-</v>
      </c>
    </row>
    <row r="29" spans="1:8" ht="12.75">
      <c r="A29" s="43">
        <v>21</v>
      </c>
      <c r="B29" s="22" t="s">
        <v>99</v>
      </c>
      <c r="C29" s="23" t="s">
        <v>100</v>
      </c>
      <c r="D29" s="32" t="s">
        <v>54</v>
      </c>
      <c r="E29" s="33">
        <v>2.26875</v>
      </c>
      <c r="F29" s="35"/>
      <c r="G29" s="46">
        <f t="shared" si="0"/>
        <v>42.66911539638813</v>
      </c>
      <c r="H29" s="47" t="str">
        <f>IF(B29=0,"",(IF(ISNA(VLOOKUP(B29,League!$C$10:$C$138,1,FALSE)),"New","-")))</f>
        <v>-</v>
      </c>
    </row>
    <row r="30" spans="1:8" ht="12.75">
      <c r="A30" s="43">
        <v>22</v>
      </c>
      <c r="B30" s="22" t="s">
        <v>81</v>
      </c>
      <c r="C30" s="23" t="s">
        <v>101</v>
      </c>
      <c r="D30" s="32" t="s">
        <v>64</v>
      </c>
      <c r="E30" s="33">
        <v>2.6284722222222223</v>
      </c>
      <c r="F30" s="35"/>
      <c r="G30" s="46">
        <f t="shared" si="0"/>
        <v>36.829590488771466</v>
      </c>
      <c r="H30" s="47" t="str">
        <f>IF(B30=0,"",(IF(ISNA(VLOOKUP(B30,League!$C$10:$C$138,1,FALSE)),"New","-")))</f>
        <v>-</v>
      </c>
    </row>
    <row r="31" spans="1:8" ht="12.75">
      <c r="A31" s="43">
        <v>23</v>
      </c>
      <c r="B31" s="22" t="s">
        <v>83</v>
      </c>
      <c r="C31" s="23" t="s">
        <v>84</v>
      </c>
      <c r="D31" s="32" t="s">
        <v>64</v>
      </c>
      <c r="E31" s="33">
        <v>2.6416666666666666</v>
      </c>
      <c r="F31" s="35"/>
      <c r="G31" s="46">
        <f t="shared" si="0"/>
        <v>36.645636172450054</v>
      </c>
      <c r="H31" s="47" t="str">
        <f>IF(B31=0,"",(IF(ISNA(VLOOKUP(B31,League!$C$10:$C$138,1,FALSE)),"New","-")))</f>
        <v>-</v>
      </c>
    </row>
    <row r="32" spans="1:8" ht="12.75">
      <c r="A32" s="43">
        <v>24</v>
      </c>
      <c r="B32" s="22" t="s">
        <v>102</v>
      </c>
      <c r="C32" s="23" t="s">
        <v>103</v>
      </c>
      <c r="D32" s="32" t="s">
        <v>54</v>
      </c>
      <c r="E32" s="33">
        <v>4.586111111111111</v>
      </c>
      <c r="F32" s="35" t="s">
        <v>214</v>
      </c>
      <c r="G32" s="46">
        <f t="shared" si="0"/>
        <v>0</v>
      </c>
      <c r="H32" s="47" t="str">
        <f>IF(B32=0,"",(IF(ISNA(VLOOKUP(B32,League!$C$10:$C$138,1,FALSE)),"New","-")))</f>
        <v>New</v>
      </c>
    </row>
    <row r="33" spans="1:8" ht="12.75">
      <c r="A33" s="43">
        <v>25</v>
      </c>
      <c r="B33" s="22" t="s">
        <v>104</v>
      </c>
      <c r="C33" s="23" t="s">
        <v>58</v>
      </c>
      <c r="D33" s="32" t="s">
        <v>54</v>
      </c>
      <c r="E33" s="33">
        <v>5.748611111111111</v>
      </c>
      <c r="F33" s="35"/>
      <c r="G33" s="46">
        <f t="shared" si="0"/>
        <v>16.8398163807683</v>
      </c>
      <c r="H33" s="47" t="str">
        <f>IF(B33=0,"",(IF(ISNA(VLOOKUP(B33,League!$C$10:$C$138,1,FALSE)),"New","-")))</f>
        <v>New</v>
      </c>
    </row>
    <row r="34" spans="1:8" ht="12.75">
      <c r="A34" s="43">
        <v>26</v>
      </c>
      <c r="B34" s="22"/>
      <c r="C34" s="23"/>
      <c r="D34" s="32"/>
      <c r="E34" s="33"/>
      <c r="F34" s="35"/>
      <c r="G34" s="46" t="str">
        <f t="shared" si="0"/>
        <v> </v>
      </c>
      <c r="H34" s="47">
        <f>IF(B34=0,"",(IF(ISNA(VLOOKUP(B34,League!$C$10:$C$138,1,FALSE)),"New","-")))</f>
      </c>
    </row>
    <row r="35" spans="1:8" ht="12.75">
      <c r="A35" s="43">
        <v>27</v>
      </c>
      <c r="B35" s="22"/>
      <c r="C35" s="23"/>
      <c r="D35" s="32"/>
      <c r="E35" s="33"/>
      <c r="F35" s="35"/>
      <c r="G35" s="46" t="str">
        <f t="shared" si="0"/>
        <v> </v>
      </c>
      <c r="H35" s="47">
        <f>IF(B35=0,"",(IF(ISNA(VLOOKUP(B35,League!$C$10:$C$138,1,FALSE)),"New","-")))</f>
      </c>
    </row>
    <row r="36" spans="1:8" ht="12.75">
      <c r="A36" s="43">
        <v>28</v>
      </c>
      <c r="B36" s="22"/>
      <c r="C36" s="23"/>
      <c r="D36" s="32"/>
      <c r="E36" s="33"/>
      <c r="F36" s="35"/>
      <c r="G36" s="46" t="str">
        <f t="shared" si="0"/>
        <v> </v>
      </c>
      <c r="H36" s="47">
        <f>IF(B36=0,"",(IF(ISNA(VLOOKUP(B36,League!$C$10:$C$138,1,FALSE)),"New","-")))</f>
      </c>
    </row>
    <row r="37" spans="1:8" ht="12.75">
      <c r="A37" s="43">
        <v>29</v>
      </c>
      <c r="B37" s="22"/>
      <c r="C37" s="23"/>
      <c r="D37" s="32"/>
      <c r="E37" s="33"/>
      <c r="F37" s="35"/>
      <c r="G37" s="46" t="str">
        <f t="shared" si="0"/>
        <v> </v>
      </c>
      <c r="H37" s="47">
        <f>IF(B37=0,"",(IF(ISNA(VLOOKUP(B37,League!$C$10:$C$138,1,FALSE)),"New","-")))</f>
      </c>
    </row>
    <row r="38" spans="1:8" ht="12.75">
      <c r="A38" s="43">
        <v>30</v>
      </c>
      <c r="B38" s="22"/>
      <c r="C38" s="23"/>
      <c r="D38" s="32"/>
      <c r="E38" s="33"/>
      <c r="F38" s="35"/>
      <c r="G38" s="46" t="str">
        <f t="shared" si="0"/>
        <v> </v>
      </c>
      <c r="H38" s="47">
        <f>IF(B38=0,"",(IF(ISNA(VLOOKUP(B38,League!$C$10:$C$138,1,FALSE)),"New","-")))</f>
      </c>
    </row>
    <row r="39" spans="1:8" ht="12.75">
      <c r="A39" s="43">
        <v>31</v>
      </c>
      <c r="B39" s="22"/>
      <c r="C39" s="23"/>
      <c r="D39" s="32"/>
      <c r="E39" s="33"/>
      <c r="F39" s="35"/>
      <c r="G39" s="46" t="str">
        <f t="shared" si="0"/>
        <v> </v>
      </c>
      <c r="H39" s="47">
        <f>IF(B39=0,"",(IF(ISNA(VLOOKUP(B39,League!$C$10:$C$138,1,FALSE)),"New","-")))</f>
      </c>
    </row>
    <row r="40" spans="1:8" ht="12.75">
      <c r="A40" s="43">
        <v>32</v>
      </c>
      <c r="B40" s="22"/>
      <c r="C40" s="23"/>
      <c r="D40" s="32"/>
      <c r="E40" s="33"/>
      <c r="F40" s="35"/>
      <c r="G40" s="46" t="str">
        <f t="shared" si="0"/>
        <v> </v>
      </c>
      <c r="H40" s="47">
        <f>IF(B40=0,"",(IF(ISNA(VLOOKUP(B40,League!$C$10:$C$138,1,FALSE)),"New","-")))</f>
      </c>
    </row>
    <row r="41" spans="1:8" ht="12.75">
      <c r="A41" s="43">
        <v>33</v>
      </c>
      <c r="B41" s="22"/>
      <c r="C41" s="23"/>
      <c r="D41" s="32"/>
      <c r="E41" s="33"/>
      <c r="F41" s="35"/>
      <c r="G41" s="46" t="str">
        <f t="shared" si="0"/>
        <v> </v>
      </c>
      <c r="H41" s="47">
        <f>IF(B41=0,"",(IF(ISNA(VLOOKUP(B41,League!$C$10:$C$138,1,FALSE)),"New","-")))</f>
      </c>
    </row>
    <row r="42" spans="1:8" ht="12.75">
      <c r="A42" s="43">
        <v>34</v>
      </c>
      <c r="B42" s="22"/>
      <c r="C42" s="23"/>
      <c r="D42" s="32"/>
      <c r="E42" s="33"/>
      <c r="F42" s="35"/>
      <c r="G42" s="46" t="str">
        <f t="shared" si="0"/>
        <v> </v>
      </c>
      <c r="H42" s="47">
        <f>IF(B42=0,"",(IF(ISNA(VLOOKUP(B42,League!$C$10:$C$138,1,FALSE)),"New","-")))</f>
      </c>
    </row>
    <row r="43" spans="1:8" ht="12.75">
      <c r="A43" s="43">
        <v>35</v>
      </c>
      <c r="B43" s="22"/>
      <c r="C43" s="23"/>
      <c r="D43" s="32"/>
      <c r="E43" s="33"/>
      <c r="F43" s="35"/>
      <c r="G43" s="46" t="str">
        <f t="shared" si="0"/>
        <v> </v>
      </c>
      <c r="H43" s="47">
        <f>IF(B43=0,"",(IF(ISNA(VLOOKUP(B43,League!$C$10:$C$138,1,FALSE)),"New","-")))</f>
      </c>
    </row>
    <row r="44" spans="1:8" ht="12.75">
      <c r="A44" s="43">
        <v>36</v>
      </c>
      <c r="B44" s="22"/>
      <c r="C44" s="23"/>
      <c r="D44" s="32"/>
      <c r="E44" s="33"/>
      <c r="F44" s="35"/>
      <c r="G44" s="46" t="str">
        <f t="shared" si="0"/>
        <v> </v>
      </c>
      <c r="H44" s="47">
        <f>IF(B44=0,"",(IF(ISNA(VLOOKUP(B44,League!$C$10:$C$138,1,FALSE)),"New","-")))</f>
      </c>
    </row>
    <row r="45" spans="1:8" ht="12.75">
      <c r="A45" s="43">
        <v>37</v>
      </c>
      <c r="B45" s="22"/>
      <c r="C45" s="23"/>
      <c r="D45" s="32"/>
      <c r="E45" s="33"/>
      <c r="F45" s="35"/>
      <c r="G45" s="46" t="str">
        <f t="shared" si="0"/>
        <v> </v>
      </c>
      <c r="H45" s="47">
        <f>IF(B45=0,"",(IF(ISNA(VLOOKUP(B45,League!$C$10:$C$138,1,FALSE)),"New","-")))</f>
      </c>
    </row>
    <row r="46" spans="1:8" ht="12.75">
      <c r="A46" s="43">
        <v>38</v>
      </c>
      <c r="B46" s="22"/>
      <c r="C46" s="23"/>
      <c r="D46" s="32"/>
      <c r="E46" s="33"/>
      <c r="F46" s="35"/>
      <c r="G46" s="46" t="str">
        <f t="shared" si="0"/>
        <v> </v>
      </c>
      <c r="H46" s="47">
        <f>IF(B46=0,"",(IF(ISNA(VLOOKUP(B46,League!$C$10:$C$138,1,FALSE)),"New","-")))</f>
      </c>
    </row>
    <row r="47" spans="1:8" ht="12.75">
      <c r="A47" s="43">
        <v>39</v>
      </c>
      <c r="B47" s="22"/>
      <c r="C47" s="23"/>
      <c r="D47" s="32"/>
      <c r="E47" s="33"/>
      <c r="F47" s="35"/>
      <c r="G47" s="46" t="str">
        <f t="shared" si="0"/>
        <v> </v>
      </c>
      <c r="H47" s="47">
        <f>IF(B47=0,"",(IF(ISNA(VLOOKUP(B47,League!$C$10:$C$138,1,FALSE)),"New","-")))</f>
      </c>
    </row>
    <row r="48" spans="1:8" ht="12.75">
      <c r="A48" s="43">
        <v>40</v>
      </c>
      <c r="B48" s="22"/>
      <c r="C48" s="23"/>
      <c r="D48" s="32"/>
      <c r="E48" s="33"/>
      <c r="F48" s="35"/>
      <c r="G48" s="46" t="str">
        <f t="shared" si="0"/>
        <v> </v>
      </c>
      <c r="H48" s="47">
        <f>IF(B48=0,"",(IF(ISNA(VLOOKUP(B48,League!$C$10:$C$138,1,FALSE)),"New","-")))</f>
      </c>
    </row>
    <row r="49" spans="1:8" ht="12.75">
      <c r="A49" s="43"/>
      <c r="B49" s="38"/>
      <c r="C49" s="43"/>
      <c r="D49" s="44"/>
      <c r="E49" s="45"/>
      <c r="F49" s="48"/>
      <c r="G49" s="46" t="str">
        <f t="shared" si="0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0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0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0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0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0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aca="true" t="shared" si="1" ref="G74:G99">IF(ISBLANK(F74),IF(ISBLANK(E74)," ",E$10/E74*100),0)</f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t="shared" si="1"/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1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1"/>
        <v> </v>
      </c>
      <c r="H99" s="47">
        <f>IF(B99=0,"",(IF(ISNA(VLOOKUP(B99,League!$C$10:$C$138,1,FALSE)),"New","-")))</f>
      </c>
    </row>
  </sheetData>
  <sheetProtection/>
  <mergeCells count="1">
    <mergeCell ref="A1:H1"/>
  </mergeCells>
  <conditionalFormatting sqref="H10:H99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9.57421875" style="37" customWidth="1"/>
    <col min="2" max="2" width="27.5742187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37.5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25</v>
      </c>
    </row>
    <row r="4" spans="1:2" ht="12.75">
      <c r="A4" s="38" t="s">
        <v>38</v>
      </c>
      <c r="B4" s="58">
        <v>39760</v>
      </c>
    </row>
    <row r="5" spans="1:2" ht="12.75">
      <c r="A5" s="38" t="s">
        <v>5</v>
      </c>
      <c r="B5" s="22" t="s">
        <v>105</v>
      </c>
    </row>
    <row r="6" spans="1:2" ht="12.75">
      <c r="A6" s="38" t="s">
        <v>7</v>
      </c>
      <c r="B6" s="22" t="s">
        <v>106</v>
      </c>
    </row>
    <row r="7" spans="1:8" ht="12.75">
      <c r="A7" s="38" t="s">
        <v>6</v>
      </c>
      <c r="B7" s="22" t="s">
        <v>107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27" t="s">
        <v>57</v>
      </c>
      <c r="C10" s="26" t="s">
        <v>58</v>
      </c>
      <c r="D10" s="28" t="s">
        <v>54</v>
      </c>
      <c r="E10" s="29">
        <v>0.013148148148148147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31" t="s">
        <v>59</v>
      </c>
      <c r="C11" s="23" t="s">
        <v>56</v>
      </c>
      <c r="D11" s="32" t="s">
        <v>54</v>
      </c>
      <c r="E11" s="33">
        <v>0.014386574074074072</v>
      </c>
      <c r="F11" s="34"/>
      <c r="G11" s="46">
        <f aca="true" t="shared" si="0" ref="G11:G71">IF(ISBLANK(F11),IF(ISBLANK(E11)," ",E$10/E11*100),0)</f>
        <v>91.3917940466613</v>
      </c>
      <c r="H11" s="47" t="str">
        <f>IF(B11=0,"",(IF(ISNA(VLOOKUP(B11,League!$C$10:$C$138,1,FALSE)),"New","-")))</f>
        <v>-</v>
      </c>
    </row>
    <row r="12" spans="1:8" ht="12.75">
      <c r="A12" s="43">
        <v>3</v>
      </c>
      <c r="B12" s="31" t="s">
        <v>73</v>
      </c>
      <c r="C12" s="23" t="s">
        <v>56</v>
      </c>
      <c r="D12" s="32" t="s">
        <v>54</v>
      </c>
      <c r="E12" s="33">
        <v>0.014872685185185185</v>
      </c>
      <c r="F12" s="34"/>
      <c r="G12" s="46">
        <f t="shared" si="0"/>
        <v>88.40466926070039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31" t="s">
        <v>72</v>
      </c>
      <c r="C13" s="23" t="s">
        <v>71</v>
      </c>
      <c r="D13" s="32" t="s">
        <v>54</v>
      </c>
      <c r="E13" s="33">
        <v>0.014884259259259259</v>
      </c>
      <c r="F13" s="34"/>
      <c r="G13" s="46">
        <f t="shared" si="0"/>
        <v>88.33592534992223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31" t="s">
        <v>108</v>
      </c>
      <c r="C14" s="23" t="s">
        <v>56</v>
      </c>
      <c r="D14" s="32" t="s">
        <v>54</v>
      </c>
      <c r="E14" s="33">
        <v>0.016099537037037037</v>
      </c>
      <c r="F14" s="34"/>
      <c r="G14" s="46">
        <f t="shared" si="0"/>
        <v>81.66786484543493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31" t="s">
        <v>74</v>
      </c>
      <c r="C15" s="23" t="s">
        <v>71</v>
      </c>
      <c r="D15" s="32" t="s">
        <v>54</v>
      </c>
      <c r="E15" s="33">
        <v>0.01622685185185185</v>
      </c>
      <c r="F15" s="34"/>
      <c r="G15" s="46">
        <f t="shared" si="0"/>
        <v>81.02710413694722</v>
      </c>
      <c r="H15" s="47" t="str">
        <f>IF(B15=0,"",(IF(ISNA(VLOOKUP(B15,League!$C$10:$C$138,1,FALSE)),"New","-")))</f>
        <v>-</v>
      </c>
    </row>
    <row r="16" spans="1:8" ht="12.75">
      <c r="A16" s="43">
        <v>7</v>
      </c>
      <c r="B16" s="31" t="s">
        <v>75</v>
      </c>
      <c r="C16" s="23" t="s">
        <v>56</v>
      </c>
      <c r="D16" s="32" t="s">
        <v>54</v>
      </c>
      <c r="E16" s="33">
        <v>0.016400462962962964</v>
      </c>
      <c r="F16" s="34"/>
      <c r="G16" s="46">
        <f t="shared" si="0"/>
        <v>80.16937191249116</v>
      </c>
      <c r="H16" s="47" t="str">
        <f>IF(B16=0,"",(IF(ISNA(VLOOKUP(B16,League!$C$10:$C$138,1,FALSE)),"New","-")))</f>
        <v>-</v>
      </c>
    </row>
    <row r="17" spans="1:8" ht="12.75">
      <c r="A17" s="43">
        <v>8</v>
      </c>
      <c r="B17" s="31" t="s">
        <v>78</v>
      </c>
      <c r="C17" s="23" t="s">
        <v>53</v>
      </c>
      <c r="D17" s="32" t="s">
        <v>54</v>
      </c>
      <c r="E17" s="33">
        <v>0.017847222222222223</v>
      </c>
      <c r="F17" s="35"/>
      <c r="G17" s="46">
        <f t="shared" si="0"/>
        <v>73.67055771725032</v>
      </c>
      <c r="H17" s="47" t="str">
        <f>IF(B17=0,"",(IF(ISNA(VLOOKUP(B17,League!$C$10:$C$138,1,FALSE)),"New","-")))</f>
        <v>-</v>
      </c>
    </row>
    <row r="18" spans="1:8" ht="12.75">
      <c r="A18" s="43">
        <v>9</v>
      </c>
      <c r="B18" s="31" t="s">
        <v>69</v>
      </c>
      <c r="C18" s="23" t="s">
        <v>53</v>
      </c>
      <c r="D18" s="32" t="s">
        <v>54</v>
      </c>
      <c r="E18" s="33">
        <v>0.017905092592592594</v>
      </c>
      <c r="F18" s="35"/>
      <c r="G18" s="46">
        <f t="shared" si="0"/>
        <v>73.43244990303812</v>
      </c>
      <c r="H18" s="47" t="str">
        <f>IF(B18=0,"",(IF(ISNA(VLOOKUP(B18,League!$C$10:$C$138,1,FALSE)),"New","-")))</f>
        <v>-</v>
      </c>
    </row>
    <row r="19" spans="1:8" ht="12.75">
      <c r="A19" s="43">
        <v>10</v>
      </c>
      <c r="B19" s="31" t="s">
        <v>52</v>
      </c>
      <c r="C19" s="23" t="s">
        <v>53</v>
      </c>
      <c r="D19" s="32" t="s">
        <v>54</v>
      </c>
      <c r="E19" s="33">
        <v>0.017951388888888888</v>
      </c>
      <c r="F19" s="35"/>
      <c r="G19" s="46">
        <f t="shared" si="0"/>
        <v>73.24306898774984</v>
      </c>
      <c r="H19" s="47" t="str">
        <f>IF(B19=0,"",(IF(ISNA(VLOOKUP(B19,League!$C$10:$C$138,1,FALSE)),"New","-")))</f>
        <v>-</v>
      </c>
    </row>
    <row r="20" spans="1:8" ht="12.75">
      <c r="A20" s="43">
        <v>11</v>
      </c>
      <c r="B20" s="31" t="s">
        <v>67</v>
      </c>
      <c r="C20" s="23" t="s">
        <v>61</v>
      </c>
      <c r="D20" s="32" t="s">
        <v>54</v>
      </c>
      <c r="E20" s="33">
        <v>0.01835648148148148</v>
      </c>
      <c r="F20" s="35"/>
      <c r="G20" s="46">
        <f t="shared" si="0"/>
        <v>71.62673392181588</v>
      </c>
      <c r="H20" s="47" t="str">
        <f>IF(B20=0,"",(IF(ISNA(VLOOKUP(B20,League!$C$10:$C$138,1,FALSE)),"New","-")))</f>
        <v>-</v>
      </c>
    </row>
    <row r="21" spans="1:8" ht="12.75">
      <c r="A21" s="43">
        <v>12</v>
      </c>
      <c r="B21" s="31" t="s">
        <v>109</v>
      </c>
      <c r="C21" s="23" t="s">
        <v>56</v>
      </c>
      <c r="D21" s="32" t="s">
        <v>54</v>
      </c>
      <c r="E21" s="33">
        <v>0.018472222222222223</v>
      </c>
      <c r="F21" s="35"/>
      <c r="G21" s="46">
        <f t="shared" si="0"/>
        <v>71.17794486215537</v>
      </c>
      <c r="H21" s="47" t="str">
        <f>IF(B21=0,"",(IF(ISNA(VLOOKUP(B21,League!$C$10:$C$138,1,FALSE)),"New","-")))</f>
        <v>-</v>
      </c>
    </row>
    <row r="22" spans="1:8" ht="12.75">
      <c r="A22" s="43">
        <v>13</v>
      </c>
      <c r="B22" s="31" t="s">
        <v>77</v>
      </c>
      <c r="C22" s="23" t="s">
        <v>53</v>
      </c>
      <c r="D22" s="32" t="s">
        <v>54</v>
      </c>
      <c r="E22" s="33">
        <v>0.01884259259259259</v>
      </c>
      <c r="F22" s="35"/>
      <c r="G22" s="46">
        <f t="shared" si="0"/>
        <v>69.77886977886978</v>
      </c>
      <c r="H22" s="47" t="str">
        <f>IF(B22=0,"",(IF(ISNA(VLOOKUP(B22,League!$C$10:$C$138,1,FALSE)),"New","-")))</f>
        <v>-</v>
      </c>
    </row>
    <row r="23" spans="1:8" ht="12.75">
      <c r="A23" s="43">
        <v>14</v>
      </c>
      <c r="B23" s="31" t="s">
        <v>62</v>
      </c>
      <c r="C23" s="23" t="s">
        <v>63</v>
      </c>
      <c r="D23" s="32" t="s">
        <v>64</v>
      </c>
      <c r="E23" s="33">
        <v>0.019247685185185184</v>
      </c>
      <c r="F23" s="35"/>
      <c r="G23" s="46">
        <f t="shared" si="0"/>
        <v>68.31028262176788</v>
      </c>
      <c r="H23" s="47" t="str">
        <f>IF(B23=0,"",(IF(ISNA(VLOOKUP(B23,League!$C$10:$C$138,1,FALSE)),"New","-")))</f>
        <v>-</v>
      </c>
    </row>
    <row r="24" spans="1:8" ht="12.75">
      <c r="A24" s="43">
        <v>16</v>
      </c>
      <c r="B24" s="31" t="s">
        <v>70</v>
      </c>
      <c r="C24" s="23" t="s">
        <v>71</v>
      </c>
      <c r="D24" s="32" t="s">
        <v>54</v>
      </c>
      <c r="E24" s="33">
        <v>0.020590277777777777</v>
      </c>
      <c r="F24" s="35"/>
      <c r="G24" s="46">
        <f t="shared" si="0"/>
        <v>63.85609893198426</v>
      </c>
      <c r="H24" s="47" t="str">
        <f>IF(B24=0,"",(IF(ISNA(VLOOKUP(B24,League!$C$10:$C$138,1,FALSE)),"New","-")))</f>
        <v>-</v>
      </c>
    </row>
    <row r="25" spans="1:8" ht="12.75">
      <c r="A25" s="43">
        <v>18</v>
      </c>
      <c r="B25" s="31" t="s">
        <v>68</v>
      </c>
      <c r="C25" s="23" t="s">
        <v>61</v>
      </c>
      <c r="D25" s="32" t="s">
        <v>54</v>
      </c>
      <c r="E25" s="33">
        <v>0.024270833333333335</v>
      </c>
      <c r="F25" s="35"/>
      <c r="G25" s="46">
        <f t="shared" si="0"/>
        <v>54.17262756318549</v>
      </c>
      <c r="H25" s="47" t="str">
        <f>IF(B25=0,"",(IF(ISNA(VLOOKUP(B25,League!$C$10:$C$138,1,FALSE)),"New","-")))</f>
        <v>-</v>
      </c>
    </row>
    <row r="26" spans="1:8" ht="12.75">
      <c r="A26" s="43">
        <v>20</v>
      </c>
      <c r="B26" s="31" t="s">
        <v>76</v>
      </c>
      <c r="C26" s="23" t="s">
        <v>66</v>
      </c>
      <c r="D26" s="32" t="s">
        <v>54</v>
      </c>
      <c r="E26" s="33">
        <v>0.025625</v>
      </c>
      <c r="F26" s="35"/>
      <c r="G26" s="46">
        <f t="shared" si="0"/>
        <v>51.309846431797645</v>
      </c>
      <c r="H26" s="47" t="str">
        <f>IF(B26=0,"",(IF(ISNA(VLOOKUP(B26,League!$C$10:$C$138,1,FALSE)),"New","-")))</f>
        <v>-</v>
      </c>
    </row>
    <row r="27" spans="1:8" ht="12.75">
      <c r="A27" s="43">
        <v>21</v>
      </c>
      <c r="B27" s="22" t="s">
        <v>110</v>
      </c>
      <c r="C27" s="23" t="s">
        <v>61</v>
      </c>
      <c r="D27" s="32" t="s">
        <v>54</v>
      </c>
      <c r="E27" s="33">
        <v>0.03128472222222222</v>
      </c>
      <c r="F27" s="35"/>
      <c r="G27" s="46">
        <f t="shared" si="0"/>
        <v>42.02737698853126</v>
      </c>
      <c r="H27" s="47" t="str">
        <f>IF(B27=0,"",(IF(ISNA(VLOOKUP(B27,League!$C$10:$C$138,1,FALSE)),"New","-")))</f>
        <v>New</v>
      </c>
    </row>
    <row r="28" spans="1:8" ht="12.75">
      <c r="A28" s="43">
        <v>22</v>
      </c>
      <c r="B28" s="22" t="s">
        <v>111</v>
      </c>
      <c r="C28" s="23" t="s">
        <v>82</v>
      </c>
      <c r="D28" s="32" t="s">
        <v>54</v>
      </c>
      <c r="E28" s="33">
        <v>0.04209490740740741</v>
      </c>
      <c r="F28" s="35"/>
      <c r="G28" s="46">
        <f t="shared" si="0"/>
        <v>31.2345339565576</v>
      </c>
      <c r="H28" s="47" t="str">
        <f>IF(B28=0,"",(IF(ISNA(VLOOKUP(B28,League!$C$10:$C$138,1,FALSE)),"New","-")))</f>
        <v>New</v>
      </c>
    </row>
    <row r="29" spans="1:8" ht="12.75">
      <c r="A29" s="43">
        <v>23</v>
      </c>
      <c r="B29" s="22"/>
      <c r="C29" s="23"/>
      <c r="D29" s="32"/>
      <c r="E29" s="33"/>
      <c r="F29" s="35"/>
      <c r="G29" s="46" t="str">
        <f t="shared" si="0"/>
        <v> </v>
      </c>
      <c r="H29" s="47">
        <f>IF(B29=0,"",(IF(ISNA(VLOOKUP(B29,League!$C$10:$C$138,1,FALSE)),"New","-")))</f>
      </c>
    </row>
    <row r="30" spans="1:8" ht="12.75">
      <c r="A30" s="43">
        <v>24</v>
      </c>
      <c r="B30" s="22"/>
      <c r="C30" s="23"/>
      <c r="D30" s="32"/>
      <c r="E30" s="33"/>
      <c r="F30" s="35"/>
      <c r="G30" s="46" t="str">
        <f t="shared" si="0"/>
        <v> </v>
      </c>
      <c r="H30" s="47">
        <f>IF(B30=0,"",(IF(ISNA(VLOOKUP(B30,League!$C$10:$C$138,1,FALSE)),"New","-")))</f>
      </c>
    </row>
    <row r="31" spans="1:8" ht="12.75">
      <c r="A31" s="43">
        <v>25</v>
      </c>
      <c r="B31" s="22"/>
      <c r="C31" s="23"/>
      <c r="D31" s="32"/>
      <c r="E31" s="33"/>
      <c r="F31" s="35"/>
      <c r="G31" s="46" t="str">
        <f t="shared" si="0"/>
        <v> </v>
      </c>
      <c r="H31" s="47">
        <f>IF(B31=0,"",(IF(ISNA(VLOOKUP(B31,League!$C$10:$C$138,1,FALSE)),"New","-")))</f>
      </c>
    </row>
    <row r="32" spans="1:8" ht="12.75">
      <c r="A32" s="43">
        <v>26</v>
      </c>
      <c r="B32" s="22"/>
      <c r="C32" s="23"/>
      <c r="D32" s="32"/>
      <c r="E32" s="33"/>
      <c r="F32" s="35"/>
      <c r="G32" s="46" t="str">
        <f t="shared" si="0"/>
        <v> </v>
      </c>
      <c r="H32" s="47">
        <f>IF(B32=0,"",(IF(ISNA(VLOOKUP(B32,League!$C$10:$C$138,1,FALSE)),"New","-")))</f>
      </c>
    </row>
    <row r="33" spans="1:8" ht="12.75">
      <c r="A33" s="43">
        <v>27</v>
      </c>
      <c r="B33" s="22"/>
      <c r="C33" s="23"/>
      <c r="D33" s="32"/>
      <c r="E33" s="33"/>
      <c r="F33" s="35"/>
      <c r="G33" s="46" t="str">
        <f t="shared" si="0"/>
        <v> </v>
      </c>
      <c r="H33" s="47">
        <f>IF(B33=0,"",(IF(ISNA(VLOOKUP(B33,League!$C$10:$C$138,1,FALSE)),"New","-")))</f>
      </c>
    </row>
    <row r="34" spans="1:8" ht="12.75">
      <c r="A34" s="43">
        <v>28</v>
      </c>
      <c r="B34" s="22"/>
      <c r="C34" s="23"/>
      <c r="D34" s="32"/>
      <c r="E34" s="33"/>
      <c r="F34" s="35"/>
      <c r="G34" s="46" t="str">
        <f t="shared" si="0"/>
        <v> </v>
      </c>
      <c r="H34" s="47">
        <f>IF(B34=0,"",(IF(ISNA(VLOOKUP(B34,League!$C$10:$C$138,1,FALSE)),"New","-")))</f>
      </c>
    </row>
    <row r="35" spans="1:8" ht="12.75">
      <c r="A35" s="43">
        <v>29</v>
      </c>
      <c r="B35" s="22"/>
      <c r="C35" s="23"/>
      <c r="D35" s="32"/>
      <c r="E35" s="33"/>
      <c r="F35" s="35"/>
      <c r="G35" s="46" t="str">
        <f t="shared" si="0"/>
        <v> </v>
      </c>
      <c r="H35" s="47">
        <f>IF(B35=0,"",(IF(ISNA(VLOOKUP(B35,League!$C$10:$C$138,1,FALSE)),"New","-")))</f>
      </c>
    </row>
    <row r="36" spans="1:8" ht="12.75">
      <c r="A36" s="43">
        <v>30</v>
      </c>
      <c r="B36" s="22"/>
      <c r="C36" s="23"/>
      <c r="D36" s="32"/>
      <c r="E36" s="33"/>
      <c r="F36" s="35"/>
      <c r="G36" s="46" t="str">
        <f t="shared" si="0"/>
        <v> </v>
      </c>
      <c r="H36" s="47">
        <f>IF(B36=0,"",(IF(ISNA(VLOOKUP(B36,League!$C$10:$C$138,1,FALSE)),"New","-")))</f>
      </c>
    </row>
    <row r="37" spans="1:8" ht="12.75">
      <c r="A37" s="43">
        <v>31</v>
      </c>
      <c r="B37" s="22"/>
      <c r="C37" s="23"/>
      <c r="D37" s="32"/>
      <c r="E37" s="33"/>
      <c r="F37" s="35"/>
      <c r="G37" s="46" t="str">
        <f t="shared" si="0"/>
        <v> </v>
      </c>
      <c r="H37" s="47">
        <f>IF(B37=0,"",(IF(ISNA(VLOOKUP(B37,League!$C$10:$C$138,1,FALSE)),"New","-")))</f>
      </c>
    </row>
    <row r="38" spans="1:8" ht="12.75">
      <c r="A38" s="43">
        <v>32</v>
      </c>
      <c r="B38" s="22"/>
      <c r="C38" s="23"/>
      <c r="D38" s="32"/>
      <c r="E38" s="33"/>
      <c r="F38" s="35"/>
      <c r="G38" s="46" t="str">
        <f t="shared" si="0"/>
        <v> </v>
      </c>
      <c r="H38" s="47">
        <f>IF(B38=0,"",(IF(ISNA(VLOOKUP(B38,League!$C$10:$C$138,1,FALSE)),"New","-")))</f>
      </c>
    </row>
    <row r="39" spans="1:8" ht="12.75">
      <c r="A39" s="43">
        <v>33</v>
      </c>
      <c r="B39" s="22"/>
      <c r="C39" s="23"/>
      <c r="D39" s="32"/>
      <c r="E39" s="33"/>
      <c r="F39" s="35"/>
      <c r="G39" s="46" t="str">
        <f t="shared" si="0"/>
        <v> </v>
      </c>
      <c r="H39" s="47">
        <f>IF(B39=0,"",(IF(ISNA(VLOOKUP(B39,League!$C$10:$C$138,1,FALSE)),"New","-")))</f>
      </c>
    </row>
    <row r="40" spans="1:8" ht="12.75">
      <c r="A40" s="43">
        <v>34</v>
      </c>
      <c r="B40" s="22"/>
      <c r="C40" s="23"/>
      <c r="D40" s="32"/>
      <c r="E40" s="33"/>
      <c r="F40" s="35"/>
      <c r="G40" s="46" t="str">
        <f t="shared" si="0"/>
        <v> </v>
      </c>
      <c r="H40" s="47">
        <f>IF(B40=0,"",(IF(ISNA(VLOOKUP(B40,League!$C$10:$C$138,1,FALSE)),"New","-")))</f>
      </c>
    </row>
    <row r="41" spans="1:8" ht="12.75">
      <c r="A41" s="43">
        <v>35</v>
      </c>
      <c r="B41" s="22"/>
      <c r="C41" s="23"/>
      <c r="D41" s="32"/>
      <c r="E41" s="33"/>
      <c r="F41" s="35"/>
      <c r="G41" s="46" t="str">
        <f t="shared" si="0"/>
        <v> </v>
      </c>
      <c r="H41" s="47">
        <f>IF(B41=0,"",(IF(ISNA(VLOOKUP(B41,League!$C$10:$C$138,1,FALSE)),"New","-")))</f>
      </c>
    </row>
    <row r="42" spans="1:8" ht="12.75">
      <c r="A42" s="43">
        <v>36</v>
      </c>
      <c r="B42" s="22"/>
      <c r="C42" s="23"/>
      <c r="D42" s="32"/>
      <c r="E42" s="33"/>
      <c r="F42" s="35"/>
      <c r="G42" s="46" t="str">
        <f t="shared" si="0"/>
        <v> </v>
      </c>
      <c r="H42" s="47">
        <f>IF(B42=0,"",(IF(ISNA(VLOOKUP(B42,League!$C$10:$C$138,1,FALSE)),"New","-")))</f>
      </c>
    </row>
    <row r="43" spans="1:8" ht="12.75">
      <c r="A43" s="43">
        <v>37</v>
      </c>
      <c r="B43" s="22"/>
      <c r="C43" s="23"/>
      <c r="D43" s="32"/>
      <c r="E43" s="33"/>
      <c r="F43" s="35"/>
      <c r="G43" s="46" t="str">
        <f t="shared" si="0"/>
        <v> </v>
      </c>
      <c r="H43" s="47">
        <f>IF(B43=0,"",(IF(ISNA(VLOOKUP(B43,League!$C$10:$C$138,1,FALSE)),"New","-")))</f>
      </c>
    </row>
    <row r="44" spans="1:8" ht="12.75">
      <c r="A44" s="43">
        <v>38</v>
      </c>
      <c r="B44" s="22"/>
      <c r="C44" s="23"/>
      <c r="D44" s="32"/>
      <c r="E44" s="33"/>
      <c r="F44" s="35"/>
      <c r="G44" s="46" t="str">
        <f t="shared" si="0"/>
        <v> </v>
      </c>
      <c r="H44" s="47">
        <f>IF(B44=0,"",(IF(ISNA(VLOOKUP(B44,League!$C$10:$C$138,1,FALSE)),"New","-")))</f>
      </c>
    </row>
    <row r="45" spans="1:8" ht="12.75">
      <c r="A45" s="43">
        <v>39</v>
      </c>
      <c r="B45" s="22"/>
      <c r="C45" s="23"/>
      <c r="D45" s="32"/>
      <c r="E45" s="33"/>
      <c r="F45" s="35"/>
      <c r="G45" s="46" t="str">
        <f t="shared" si="0"/>
        <v> </v>
      </c>
      <c r="H45" s="47">
        <f>IF(B45=0,"",(IF(ISNA(VLOOKUP(B45,League!$C$10:$C$138,1,FALSE)),"New","-")))</f>
      </c>
    </row>
    <row r="46" spans="1:8" ht="12.75">
      <c r="A46" s="43">
        <v>40</v>
      </c>
      <c r="B46" s="22"/>
      <c r="C46" s="23"/>
      <c r="D46" s="32"/>
      <c r="E46" s="33"/>
      <c r="F46" s="35"/>
      <c r="G46" s="46" t="str">
        <f t="shared" si="0"/>
        <v> </v>
      </c>
      <c r="H46" s="47">
        <f>IF(B46=0,"",(IF(ISNA(VLOOKUP(B46,League!$C$10:$C$138,1,FALSE)),"New","-")))</f>
      </c>
    </row>
    <row r="47" spans="1:8" ht="12.75">
      <c r="A47" s="43"/>
      <c r="B47" s="38"/>
      <c r="C47" s="43"/>
      <c r="D47" s="44"/>
      <c r="E47" s="45"/>
      <c r="F47" s="48"/>
      <c r="G47" s="46" t="str">
        <f t="shared" si="0"/>
        <v> </v>
      </c>
      <c r="H47" s="47">
        <f>IF(B47=0,"",(IF(ISNA(VLOOKUP(B47,League!$C$10:$C$138,1,FALSE)),"New","-")))</f>
      </c>
    </row>
    <row r="48" spans="1:8" ht="12.75">
      <c r="A48" s="43"/>
      <c r="B48" s="38"/>
      <c r="C48" s="43"/>
      <c r="D48" s="44"/>
      <c r="E48" s="45"/>
      <c r="F48" s="48"/>
      <c r="G48" s="46" t="str">
        <f t="shared" si="0"/>
        <v> </v>
      </c>
      <c r="H48" s="47">
        <f>IF(B48=0,"",(IF(ISNA(VLOOKUP(B48,League!$C$10:$C$138,1,FALSE)),"New","-")))</f>
      </c>
    </row>
    <row r="49" spans="1:8" ht="12.75">
      <c r="A49" s="43"/>
      <c r="B49" s="38"/>
      <c r="C49" s="43"/>
      <c r="D49" s="44"/>
      <c r="E49" s="45"/>
      <c r="F49" s="48"/>
      <c r="G49" s="46" t="str">
        <f t="shared" si="0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0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0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0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aca="true" t="shared" si="1" ref="G72:G97">IF(ISBLANK(F72),IF(ISBLANK(E72)," ",E$10/E72*100),0)</f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1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t="shared" si="1"/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t="shared" si="1"/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</sheetData>
  <sheetProtection/>
  <mergeCells count="1">
    <mergeCell ref="A1:H1"/>
  </mergeCells>
  <conditionalFormatting sqref="H10:H97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B22" sqref="B22:D24"/>
    </sheetView>
  </sheetViews>
  <sheetFormatPr defaultColWidth="9.140625" defaultRowHeight="12.75"/>
  <cols>
    <col min="1" max="1" width="9.57421875" style="37" customWidth="1"/>
    <col min="2" max="2" width="28.0039062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39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26</v>
      </c>
    </row>
    <row r="4" spans="1:2" ht="12.75">
      <c r="A4" s="38" t="s">
        <v>38</v>
      </c>
      <c r="B4" s="58">
        <v>39795</v>
      </c>
    </row>
    <row r="5" spans="1:2" ht="12.75">
      <c r="A5" s="38" t="s">
        <v>5</v>
      </c>
      <c r="B5" s="62" t="s">
        <v>112</v>
      </c>
    </row>
    <row r="6" spans="1:2" ht="12.75">
      <c r="A6" s="38" t="s">
        <v>7</v>
      </c>
      <c r="B6" s="62" t="s">
        <v>11</v>
      </c>
    </row>
    <row r="7" spans="1:8" ht="12.75">
      <c r="A7" s="38" t="s">
        <v>6</v>
      </c>
      <c r="B7" s="62" t="s">
        <v>113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65" t="s">
        <v>1</v>
      </c>
      <c r="D9" s="65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4.25" thickTop="1">
      <c r="A10" s="40">
        <v>1</v>
      </c>
      <c r="B10" s="61" t="s">
        <v>57</v>
      </c>
      <c r="C10" s="68" t="s">
        <v>117</v>
      </c>
      <c r="D10" s="68" t="s">
        <v>54</v>
      </c>
      <c r="E10" s="63">
        <v>0.01769675925925926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3.5">
      <c r="A11" s="43">
        <v>2</v>
      </c>
      <c r="B11" s="61" t="s">
        <v>59</v>
      </c>
      <c r="C11" s="68" t="s">
        <v>56</v>
      </c>
      <c r="D11" s="68" t="s">
        <v>54</v>
      </c>
      <c r="E11" s="64">
        <v>0.01835648148148148</v>
      </c>
      <c r="F11" s="34"/>
      <c r="G11" s="46">
        <f aca="true" t="shared" si="0" ref="G11:G74">IF(ISBLANK(F11),IF(ISBLANK(E11)," ",E$10/E11*100),0)</f>
        <v>96.40605296343003</v>
      </c>
      <c r="H11" s="47" t="str">
        <f>IF(B11=0,"",(IF(ISNA(VLOOKUP(B11,League!$C$10:$C$138,1,FALSE)),"New","-")))</f>
        <v>-</v>
      </c>
    </row>
    <row r="12" spans="1:8" ht="13.5">
      <c r="A12" s="43">
        <v>3</v>
      </c>
      <c r="B12" s="61" t="s">
        <v>68</v>
      </c>
      <c r="C12" s="68" t="s">
        <v>61</v>
      </c>
      <c r="D12" s="68" t="s">
        <v>54</v>
      </c>
      <c r="E12" s="64">
        <v>0.019363425925925926</v>
      </c>
      <c r="F12" s="34"/>
      <c r="G12" s="46">
        <f t="shared" si="0"/>
        <v>91.39270771069934</v>
      </c>
      <c r="H12" s="47" t="str">
        <f>IF(B12=0,"",(IF(ISNA(VLOOKUP(B12,League!$C$10:$C$138,1,FALSE)),"New","-")))</f>
        <v>-</v>
      </c>
    </row>
    <row r="13" spans="1:8" ht="13.5">
      <c r="A13" s="43">
        <v>4</v>
      </c>
      <c r="B13" s="61" t="s">
        <v>72</v>
      </c>
      <c r="C13" s="68" t="s">
        <v>61</v>
      </c>
      <c r="D13" s="68" t="s">
        <v>54</v>
      </c>
      <c r="E13" s="64">
        <v>0.021631944444444443</v>
      </c>
      <c r="F13" s="34"/>
      <c r="G13" s="46">
        <f t="shared" si="0"/>
        <v>81.80845371856608</v>
      </c>
      <c r="H13" s="47" t="str">
        <f>IF(B13=0,"",(IF(ISNA(VLOOKUP(B13,League!$C$10:$C$138,1,FALSE)),"New","-")))</f>
        <v>-</v>
      </c>
    </row>
    <row r="14" spans="1:8" ht="13.5">
      <c r="A14" s="43">
        <v>5</v>
      </c>
      <c r="B14" s="61" t="s">
        <v>70</v>
      </c>
      <c r="C14" s="68" t="s">
        <v>71</v>
      </c>
      <c r="D14" s="68" t="s">
        <v>54</v>
      </c>
      <c r="E14" s="64">
        <v>0.02210648148148148</v>
      </c>
      <c r="F14" s="34"/>
      <c r="G14" s="46">
        <f t="shared" si="0"/>
        <v>80.05235602094241</v>
      </c>
      <c r="H14" s="47" t="str">
        <f>IF(B14=0,"",(IF(ISNA(VLOOKUP(B14,League!$C$10:$C$138,1,FALSE)),"New","-")))</f>
        <v>-</v>
      </c>
    </row>
    <row r="15" spans="1:8" ht="13.5">
      <c r="A15" s="43">
        <v>6</v>
      </c>
      <c r="B15" s="61" t="s">
        <v>77</v>
      </c>
      <c r="C15" s="68" t="s">
        <v>53</v>
      </c>
      <c r="D15" s="68" t="s">
        <v>54</v>
      </c>
      <c r="E15" s="64">
        <v>0.024293981481481482</v>
      </c>
      <c r="F15" s="34"/>
      <c r="G15" s="46">
        <f t="shared" si="0"/>
        <v>72.84421152929966</v>
      </c>
      <c r="H15" s="47" t="str">
        <f>IF(B15=0,"",(IF(ISNA(VLOOKUP(B15,League!$C$10:$C$138,1,FALSE)),"New","-")))</f>
        <v>-</v>
      </c>
    </row>
    <row r="16" spans="1:8" ht="13.5">
      <c r="A16" s="43">
        <v>7</v>
      </c>
      <c r="B16" s="61" t="s">
        <v>74</v>
      </c>
      <c r="C16" s="68" t="s">
        <v>71</v>
      </c>
      <c r="D16" s="68" t="s">
        <v>54</v>
      </c>
      <c r="E16" s="64">
        <v>0.024293981481481482</v>
      </c>
      <c r="F16" s="34"/>
      <c r="G16" s="46">
        <f t="shared" si="0"/>
        <v>72.84421152929966</v>
      </c>
      <c r="H16" s="47" t="str">
        <f>IF(B16=0,"",(IF(ISNA(VLOOKUP(B16,League!$C$10:$C$138,1,FALSE)),"New","-")))</f>
        <v>-</v>
      </c>
    </row>
    <row r="17" spans="1:8" ht="13.5">
      <c r="A17" s="43">
        <v>8</v>
      </c>
      <c r="B17" s="61" t="s">
        <v>73</v>
      </c>
      <c r="C17" s="68" t="s">
        <v>56</v>
      </c>
      <c r="D17" s="68" t="s">
        <v>54</v>
      </c>
      <c r="E17" s="64">
        <v>0.02431712962962963</v>
      </c>
      <c r="F17" s="35"/>
      <c r="G17" s="46">
        <f t="shared" si="0"/>
        <v>72.77486910994764</v>
      </c>
      <c r="H17" s="47" t="str">
        <f>IF(B17=0,"",(IF(ISNA(VLOOKUP(B17,League!$C$10:$C$138,1,FALSE)),"New","-")))</f>
        <v>-</v>
      </c>
    </row>
    <row r="18" spans="1:8" ht="13.5">
      <c r="A18" s="43">
        <v>9</v>
      </c>
      <c r="B18" s="61" t="s">
        <v>52</v>
      </c>
      <c r="C18" s="68" t="s">
        <v>53</v>
      </c>
      <c r="D18" s="68" t="s">
        <v>54</v>
      </c>
      <c r="E18" s="64">
        <v>0.024328703703703703</v>
      </c>
      <c r="F18" s="35"/>
      <c r="G18" s="46">
        <f t="shared" si="0"/>
        <v>72.74024738344434</v>
      </c>
      <c r="H18" s="47" t="str">
        <f>IF(B18=0,"",(IF(ISNA(VLOOKUP(B18,League!$C$10:$C$138,1,FALSE)),"New","-")))</f>
        <v>-</v>
      </c>
    </row>
    <row r="19" spans="1:8" ht="13.5">
      <c r="A19" s="43">
        <v>10</v>
      </c>
      <c r="B19" s="61" t="s">
        <v>67</v>
      </c>
      <c r="C19" s="68" t="s">
        <v>61</v>
      </c>
      <c r="D19" s="68" t="s">
        <v>54</v>
      </c>
      <c r="E19" s="64">
        <v>0.02597222222222222</v>
      </c>
      <c r="F19" s="35"/>
      <c r="G19" s="46">
        <f t="shared" si="0"/>
        <v>68.13725490196079</v>
      </c>
      <c r="H19" s="47" t="str">
        <f>IF(B19=0,"",(IF(ISNA(VLOOKUP(B19,League!$C$10:$C$138,1,FALSE)),"New","-")))</f>
        <v>-</v>
      </c>
    </row>
    <row r="20" spans="1:8" ht="13.5">
      <c r="A20" s="43">
        <v>11</v>
      </c>
      <c r="B20" s="61" t="s">
        <v>108</v>
      </c>
      <c r="C20" s="68" t="s">
        <v>56</v>
      </c>
      <c r="D20" s="68" t="s">
        <v>54</v>
      </c>
      <c r="E20" s="64">
        <v>0.03006944444444444</v>
      </c>
      <c r="F20" s="35"/>
      <c r="G20" s="46">
        <f t="shared" si="0"/>
        <v>58.85296381832179</v>
      </c>
      <c r="H20" s="47" t="str">
        <f>IF(B20=0,"",(IF(ISNA(VLOOKUP(B20,League!$C$10:$C$138,1,FALSE)),"New","-")))</f>
        <v>-</v>
      </c>
    </row>
    <row r="21" spans="1:8" ht="13.5">
      <c r="A21" s="43">
        <v>12</v>
      </c>
      <c r="B21" s="61" t="s">
        <v>79</v>
      </c>
      <c r="C21" s="68" t="s">
        <v>66</v>
      </c>
      <c r="D21" s="68" t="s">
        <v>54</v>
      </c>
      <c r="E21" s="64">
        <v>0.03412037037037037</v>
      </c>
      <c r="F21" s="35"/>
      <c r="G21" s="46">
        <f t="shared" si="0"/>
        <v>51.865671641791046</v>
      </c>
      <c r="H21" s="47" t="str">
        <f>IF(B21=0,"",(IF(ISNA(VLOOKUP(B21,League!$C$10:$C$138,1,FALSE)),"New","-")))</f>
        <v>-</v>
      </c>
    </row>
    <row r="22" spans="1:8" ht="13.5">
      <c r="A22" s="43">
        <v>13</v>
      </c>
      <c r="B22" s="61" t="s">
        <v>114</v>
      </c>
      <c r="C22" s="68" t="s">
        <v>58</v>
      </c>
      <c r="D22" s="68" t="s">
        <v>54</v>
      </c>
      <c r="E22" s="64">
        <v>0.08166666666666667</v>
      </c>
      <c r="F22" s="35"/>
      <c r="G22" s="46">
        <f t="shared" si="0"/>
        <v>21.66950113378685</v>
      </c>
      <c r="H22" s="47" t="str">
        <f>IF(B22=0,"",(IF(ISNA(VLOOKUP(B22,League!$C$10:$C$138,1,FALSE)),"New","-")))</f>
        <v>New</v>
      </c>
    </row>
    <row r="23" spans="1:8" ht="13.5">
      <c r="A23" s="43">
        <v>14</v>
      </c>
      <c r="B23" s="61" t="s">
        <v>115</v>
      </c>
      <c r="C23" s="68" t="s">
        <v>58</v>
      </c>
      <c r="D23" s="68" t="s">
        <v>54</v>
      </c>
      <c r="E23" s="64">
        <v>0.0817824074074074</v>
      </c>
      <c r="F23" s="35"/>
      <c r="G23" s="46">
        <f t="shared" si="0"/>
        <v>21.638833852250215</v>
      </c>
      <c r="H23" s="47" t="str">
        <f>IF(B23=0,"",(IF(ISNA(VLOOKUP(B23,League!$C$10:$C$138,1,FALSE)),"New","-")))</f>
        <v>New</v>
      </c>
    </row>
    <row r="24" spans="1:8" ht="13.5">
      <c r="A24" s="43">
        <v>15</v>
      </c>
      <c r="B24" s="61" t="s">
        <v>116</v>
      </c>
      <c r="C24" s="68" t="s">
        <v>61</v>
      </c>
      <c r="D24" s="68" t="s">
        <v>54</v>
      </c>
      <c r="E24" s="64">
        <v>0.08179398148148148</v>
      </c>
      <c r="F24" s="35"/>
      <c r="G24" s="46">
        <f t="shared" si="0"/>
        <v>21.635771897552004</v>
      </c>
      <c r="H24" s="47" t="str">
        <f>IF(B24=0,"",(IF(ISNA(VLOOKUP(B24,League!$C$10:$C$138,1,FALSE)),"New","-")))</f>
        <v>New</v>
      </c>
    </row>
    <row r="25" spans="1:8" ht="12.75">
      <c r="A25" s="43">
        <v>16</v>
      </c>
      <c r="B25" s="31"/>
      <c r="C25" s="66"/>
      <c r="D25" s="67"/>
      <c r="E25" s="33"/>
      <c r="F25" s="35"/>
      <c r="G25" s="46" t="str">
        <f t="shared" si="0"/>
        <v> </v>
      </c>
      <c r="H25" s="47">
        <f>IF(B25=0,"",(IF(ISNA(VLOOKUP(B25,League!$C$10:$C$138,1,FALSE)),"New","-")))</f>
      </c>
    </row>
    <row r="26" spans="1:8" ht="12.75">
      <c r="A26" s="43">
        <v>17</v>
      </c>
      <c r="B26" s="31"/>
      <c r="C26" s="23"/>
      <c r="D26" s="32"/>
      <c r="E26" s="33"/>
      <c r="F26" s="35"/>
      <c r="G26" s="46" t="str">
        <f t="shared" si="0"/>
        <v> </v>
      </c>
      <c r="H26" s="47">
        <f>IF(B26=0,"",(IF(ISNA(VLOOKUP(B26,League!$C$10:$C$138,1,FALSE)),"New","-")))</f>
      </c>
    </row>
    <row r="27" spans="1:8" ht="12.75">
      <c r="A27" s="43">
        <v>18</v>
      </c>
      <c r="B27" s="31"/>
      <c r="C27" s="23"/>
      <c r="D27" s="32"/>
      <c r="E27" s="33"/>
      <c r="F27" s="35"/>
      <c r="G27" s="46" t="str">
        <f t="shared" si="0"/>
        <v> </v>
      </c>
      <c r="H27" s="47">
        <f>IF(B27=0,"",(IF(ISNA(VLOOKUP(B27,League!$C$10:$C$138,1,FALSE)),"New","-")))</f>
      </c>
    </row>
    <row r="28" spans="1:8" ht="12.75">
      <c r="A28" s="43">
        <v>19</v>
      </c>
      <c r="B28" s="31"/>
      <c r="C28" s="23"/>
      <c r="D28" s="32"/>
      <c r="E28" s="33"/>
      <c r="F28" s="36"/>
      <c r="G28" s="46" t="str">
        <f t="shared" si="0"/>
        <v> </v>
      </c>
      <c r="H28" s="47">
        <f>IF(B28=0,"",(IF(ISNA(VLOOKUP(B28,League!$C$10:$C$138,1,FALSE)),"New","-")))</f>
      </c>
    </row>
    <row r="29" spans="1:8" ht="12.75">
      <c r="A29" s="43">
        <v>20</v>
      </c>
      <c r="B29" s="31"/>
      <c r="C29" s="23"/>
      <c r="D29" s="32"/>
      <c r="E29" s="33"/>
      <c r="F29" s="35"/>
      <c r="G29" s="46" t="str">
        <f t="shared" si="0"/>
        <v> </v>
      </c>
      <c r="H29" s="47">
        <f>IF(B29=0,"",(IF(ISNA(VLOOKUP(B29,League!$C$10:$C$138,1,FALSE)),"New","-")))</f>
      </c>
    </row>
    <row r="30" spans="1:8" ht="12.75">
      <c r="A30" s="43">
        <v>21</v>
      </c>
      <c r="B30" s="22"/>
      <c r="C30" s="23"/>
      <c r="D30" s="32"/>
      <c r="E30" s="33"/>
      <c r="F30" s="35"/>
      <c r="G30" s="46" t="str">
        <f t="shared" si="0"/>
        <v> </v>
      </c>
      <c r="H30" s="47">
        <f>IF(B30=0,"",(IF(ISNA(VLOOKUP(B30,League!$C$10:$C$138,1,FALSE)),"New","-")))</f>
      </c>
    </row>
    <row r="31" spans="1:8" ht="12.75">
      <c r="A31" s="43">
        <v>22</v>
      </c>
      <c r="B31" s="22"/>
      <c r="C31" s="23"/>
      <c r="D31" s="32"/>
      <c r="E31" s="33"/>
      <c r="F31" s="35"/>
      <c r="G31" s="46" t="str">
        <f t="shared" si="0"/>
        <v> </v>
      </c>
      <c r="H31" s="47">
        <f>IF(B31=0,"",(IF(ISNA(VLOOKUP(B31,League!$C$10:$C$138,1,FALSE)),"New","-")))</f>
      </c>
    </row>
    <row r="32" spans="1:8" ht="12.75">
      <c r="A32" s="43">
        <v>23</v>
      </c>
      <c r="B32" s="22"/>
      <c r="C32" s="23"/>
      <c r="D32" s="32"/>
      <c r="E32" s="33"/>
      <c r="F32" s="35"/>
      <c r="G32" s="46" t="str">
        <f t="shared" si="0"/>
        <v> </v>
      </c>
      <c r="H32" s="47">
        <f>IF(B32=0,"",(IF(ISNA(VLOOKUP(B32,League!$C$10:$C$138,1,FALSE)),"New","-")))</f>
      </c>
    </row>
    <row r="33" spans="1:8" ht="12.75">
      <c r="A33" s="43">
        <v>24</v>
      </c>
      <c r="B33" s="22"/>
      <c r="C33" s="23"/>
      <c r="D33" s="32"/>
      <c r="E33" s="33"/>
      <c r="F33" s="35"/>
      <c r="G33" s="46" t="str">
        <f t="shared" si="0"/>
        <v> </v>
      </c>
      <c r="H33" s="47">
        <f>IF(B33=0,"",(IF(ISNA(VLOOKUP(B33,League!$C$10:$C$138,1,FALSE)),"New","-")))</f>
      </c>
    </row>
    <row r="34" spans="1:8" ht="12.75">
      <c r="A34" s="43">
        <v>25</v>
      </c>
      <c r="B34" s="22"/>
      <c r="C34" s="23"/>
      <c r="D34" s="32"/>
      <c r="E34" s="33"/>
      <c r="F34" s="35"/>
      <c r="G34" s="46" t="str">
        <f t="shared" si="0"/>
        <v> </v>
      </c>
      <c r="H34" s="47">
        <f>IF(B34=0,"",(IF(ISNA(VLOOKUP(B34,League!$C$10:$C$138,1,FALSE)),"New","-")))</f>
      </c>
    </row>
    <row r="35" spans="1:8" ht="12.75">
      <c r="A35" s="43">
        <v>26</v>
      </c>
      <c r="B35" s="22"/>
      <c r="C35" s="23"/>
      <c r="D35" s="32"/>
      <c r="E35" s="33"/>
      <c r="F35" s="35"/>
      <c r="G35" s="46" t="str">
        <f t="shared" si="0"/>
        <v> </v>
      </c>
      <c r="H35" s="47">
        <f>IF(B35=0,"",(IF(ISNA(VLOOKUP(B35,League!$C$10:$C$138,1,FALSE)),"New","-")))</f>
      </c>
    </row>
    <row r="36" spans="1:8" ht="12.75">
      <c r="A36" s="43">
        <v>27</v>
      </c>
      <c r="B36" s="22"/>
      <c r="C36" s="23"/>
      <c r="D36" s="32"/>
      <c r="E36" s="33"/>
      <c r="F36" s="35"/>
      <c r="G36" s="46" t="str">
        <f t="shared" si="0"/>
        <v> </v>
      </c>
      <c r="H36" s="47">
        <f>IF(B36=0,"",(IF(ISNA(VLOOKUP(B36,League!$C$10:$C$138,1,FALSE)),"New","-")))</f>
      </c>
    </row>
    <row r="37" spans="1:8" ht="12.75">
      <c r="A37" s="43">
        <v>28</v>
      </c>
      <c r="B37" s="22"/>
      <c r="C37" s="23"/>
      <c r="D37" s="32"/>
      <c r="E37" s="33"/>
      <c r="F37" s="35"/>
      <c r="G37" s="46" t="str">
        <f t="shared" si="0"/>
        <v> </v>
      </c>
      <c r="H37" s="47">
        <f>IF(B37=0,"",(IF(ISNA(VLOOKUP(B37,League!$C$10:$C$138,1,FALSE)),"New","-")))</f>
      </c>
    </row>
    <row r="38" spans="1:8" ht="12.75">
      <c r="A38" s="43">
        <v>29</v>
      </c>
      <c r="B38" s="22"/>
      <c r="C38" s="23"/>
      <c r="D38" s="32"/>
      <c r="E38" s="33"/>
      <c r="F38" s="35"/>
      <c r="G38" s="46" t="str">
        <f t="shared" si="0"/>
        <v> </v>
      </c>
      <c r="H38" s="47">
        <f>IF(B38=0,"",(IF(ISNA(VLOOKUP(B38,League!$C$10:$C$138,1,FALSE)),"New","-")))</f>
      </c>
    </row>
    <row r="39" spans="1:8" ht="12.75">
      <c r="A39" s="43">
        <v>30</v>
      </c>
      <c r="B39" s="22"/>
      <c r="C39" s="23"/>
      <c r="D39" s="32"/>
      <c r="E39" s="33"/>
      <c r="F39" s="35"/>
      <c r="G39" s="46" t="str">
        <f t="shared" si="0"/>
        <v> </v>
      </c>
      <c r="H39" s="47">
        <f>IF(B39=0,"",(IF(ISNA(VLOOKUP(B39,League!$C$10:$C$138,1,FALSE)),"New","-")))</f>
      </c>
    </row>
    <row r="40" spans="1:8" ht="12.75">
      <c r="A40" s="43">
        <v>31</v>
      </c>
      <c r="B40" s="22"/>
      <c r="C40" s="23"/>
      <c r="D40" s="32"/>
      <c r="E40" s="33"/>
      <c r="F40" s="35"/>
      <c r="G40" s="46" t="str">
        <f t="shared" si="0"/>
        <v> </v>
      </c>
      <c r="H40" s="47">
        <f>IF(B40=0,"",(IF(ISNA(VLOOKUP(B40,League!$C$10:$C$138,1,FALSE)),"New","-")))</f>
      </c>
    </row>
    <row r="41" spans="1:8" ht="12.75">
      <c r="A41" s="43">
        <v>32</v>
      </c>
      <c r="B41" s="22"/>
      <c r="C41" s="23"/>
      <c r="D41" s="32"/>
      <c r="E41" s="33"/>
      <c r="F41" s="35"/>
      <c r="G41" s="46" t="str">
        <f t="shared" si="0"/>
        <v> </v>
      </c>
      <c r="H41" s="47">
        <f>IF(B41=0,"",(IF(ISNA(VLOOKUP(B41,League!$C$10:$C$138,1,FALSE)),"New","-")))</f>
      </c>
    </row>
    <row r="42" spans="1:8" ht="12.75">
      <c r="A42" s="43">
        <v>33</v>
      </c>
      <c r="B42" s="22"/>
      <c r="C42" s="23"/>
      <c r="D42" s="32"/>
      <c r="E42" s="33"/>
      <c r="F42" s="35"/>
      <c r="G42" s="46" t="str">
        <f t="shared" si="0"/>
        <v> </v>
      </c>
      <c r="H42" s="47">
        <f>IF(B42=0,"",(IF(ISNA(VLOOKUP(B42,League!$C$10:$C$138,1,FALSE)),"New","-")))</f>
      </c>
    </row>
    <row r="43" spans="1:8" ht="12.75">
      <c r="A43" s="43">
        <v>34</v>
      </c>
      <c r="B43" s="22"/>
      <c r="C43" s="23"/>
      <c r="D43" s="32"/>
      <c r="E43" s="33"/>
      <c r="F43" s="35"/>
      <c r="G43" s="46" t="str">
        <f t="shared" si="0"/>
        <v> </v>
      </c>
      <c r="H43" s="47">
        <f>IF(B43=0,"",(IF(ISNA(VLOOKUP(B43,League!$C$10:$C$138,1,FALSE)),"New","-")))</f>
      </c>
    </row>
    <row r="44" spans="1:8" ht="12.75">
      <c r="A44" s="43">
        <v>35</v>
      </c>
      <c r="B44" s="22"/>
      <c r="C44" s="23"/>
      <c r="D44" s="32"/>
      <c r="E44" s="33"/>
      <c r="F44" s="35"/>
      <c r="G44" s="46" t="str">
        <f t="shared" si="0"/>
        <v> </v>
      </c>
      <c r="H44" s="47">
        <f>IF(B44=0,"",(IF(ISNA(VLOOKUP(B44,League!$C$10:$C$138,1,FALSE)),"New","-")))</f>
      </c>
    </row>
    <row r="45" spans="1:8" ht="12.75">
      <c r="A45" s="43">
        <v>36</v>
      </c>
      <c r="B45" s="22"/>
      <c r="C45" s="23"/>
      <c r="D45" s="32"/>
      <c r="E45" s="33"/>
      <c r="F45" s="35"/>
      <c r="G45" s="46" t="str">
        <f t="shared" si="0"/>
        <v> </v>
      </c>
      <c r="H45" s="47">
        <f>IF(B45=0,"",(IF(ISNA(VLOOKUP(B45,League!$C$10:$C$138,1,FALSE)),"New","-")))</f>
      </c>
    </row>
    <row r="46" spans="1:8" ht="12.75">
      <c r="A46" s="43">
        <v>37</v>
      </c>
      <c r="B46" s="22"/>
      <c r="C46" s="23"/>
      <c r="D46" s="32"/>
      <c r="E46" s="33"/>
      <c r="F46" s="35"/>
      <c r="G46" s="46" t="str">
        <f t="shared" si="0"/>
        <v> </v>
      </c>
      <c r="H46" s="47">
        <f>IF(B46=0,"",(IF(ISNA(VLOOKUP(B46,League!$C$10:$C$138,1,FALSE)),"New","-")))</f>
      </c>
    </row>
    <row r="47" spans="1:8" ht="12.75">
      <c r="A47" s="43">
        <v>38</v>
      </c>
      <c r="B47" s="22"/>
      <c r="C47" s="23"/>
      <c r="D47" s="32"/>
      <c r="E47" s="33"/>
      <c r="F47" s="35"/>
      <c r="G47" s="46" t="str">
        <f t="shared" si="0"/>
        <v> </v>
      </c>
      <c r="H47" s="47">
        <f>IF(B47=0,"",(IF(ISNA(VLOOKUP(B47,League!$C$10:$C$138,1,FALSE)),"New","-")))</f>
      </c>
    </row>
    <row r="48" spans="1:8" ht="12.75">
      <c r="A48" s="43">
        <v>39</v>
      </c>
      <c r="B48" s="22"/>
      <c r="C48" s="23"/>
      <c r="D48" s="32"/>
      <c r="E48" s="33"/>
      <c r="F48" s="35"/>
      <c r="G48" s="46" t="str">
        <f t="shared" si="0"/>
        <v> </v>
      </c>
      <c r="H48" s="47">
        <f>IF(B48=0,"",(IF(ISNA(VLOOKUP(B48,League!$C$10:$C$138,1,FALSE)),"New","-")))</f>
      </c>
    </row>
    <row r="49" spans="1:8" ht="12.75">
      <c r="A49" s="43">
        <v>40</v>
      </c>
      <c r="B49" s="22"/>
      <c r="C49" s="23"/>
      <c r="D49" s="32"/>
      <c r="E49" s="33"/>
      <c r="F49" s="35"/>
      <c r="G49" s="46" t="str">
        <f t="shared" si="0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0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0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0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0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0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t="shared" si="0"/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aca="true" t="shared" si="1" ref="G75:G100">IF(ISBLANK(F75),IF(ISBLANK(E75)," ",E$10/E75*100),0)</f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1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1"/>
        <v> </v>
      </c>
      <c r="H99" s="47">
        <f>IF(B99=0,"",(IF(ISNA(VLOOKUP(B99,League!$C$10:$C$138,1,FALSE)),"New","-")))</f>
      </c>
    </row>
    <row r="100" spans="1:8" ht="12.75">
      <c r="A100" s="43"/>
      <c r="B100" s="38"/>
      <c r="C100" s="43"/>
      <c r="D100" s="44"/>
      <c r="E100" s="45"/>
      <c r="F100" s="48"/>
      <c r="G100" s="46" t="str">
        <f t="shared" si="1"/>
        <v> </v>
      </c>
      <c r="H100" s="47">
        <f>IF(B100=0,"",(IF(ISNA(VLOOKUP(B100,League!$C$10:$C$138,1,FALSE)),"New","-")))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6">
      <selection activeCell="F37" sqref="F37"/>
    </sheetView>
  </sheetViews>
  <sheetFormatPr defaultColWidth="9.140625" defaultRowHeight="12.75"/>
  <cols>
    <col min="1" max="1" width="9.57421875" style="37" customWidth="1"/>
    <col min="2" max="2" width="27.851562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37.5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27</v>
      </c>
    </row>
    <row r="4" spans="1:2" ht="12.75">
      <c r="A4" s="38" t="s">
        <v>38</v>
      </c>
      <c r="B4" s="58">
        <v>39830</v>
      </c>
    </row>
    <row r="5" spans="1:2" ht="12.75">
      <c r="A5" s="38" t="s">
        <v>5</v>
      </c>
      <c r="B5" s="62" t="s">
        <v>119</v>
      </c>
    </row>
    <row r="6" spans="1:2" ht="12.75">
      <c r="A6" s="38" t="s">
        <v>7</v>
      </c>
      <c r="B6" s="62" t="s">
        <v>118</v>
      </c>
    </row>
    <row r="7" spans="1:8" ht="12.75">
      <c r="A7" s="38" t="s">
        <v>6</v>
      </c>
      <c r="B7" s="62" t="s">
        <v>120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27" t="s">
        <v>68</v>
      </c>
      <c r="C10" s="26" t="s">
        <v>61</v>
      </c>
      <c r="D10" s="28" t="s">
        <v>54</v>
      </c>
      <c r="E10" s="29">
        <v>0.013726851851851851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31" t="s">
        <v>72</v>
      </c>
      <c r="C11" s="23" t="s">
        <v>63</v>
      </c>
      <c r="D11" s="32"/>
      <c r="E11" s="33">
        <v>0.017002314814814814</v>
      </c>
      <c r="F11" s="34"/>
      <c r="G11" s="46">
        <f aca="true" t="shared" si="0" ref="G11:G74">IF(ISBLANK(F11),IF(ISBLANK(E11)," ",E$10/E11*100),0)</f>
        <v>80.7351940095303</v>
      </c>
      <c r="H11" s="47" t="str">
        <f>IF(B11=0,"",(IF(ISNA(VLOOKUP(B11,League!$C$10:$C$138,1,FALSE)),"New","-")))</f>
        <v>-</v>
      </c>
    </row>
    <row r="12" spans="1:8" ht="12.75">
      <c r="A12" s="43">
        <v>3</v>
      </c>
      <c r="B12" s="31" t="s">
        <v>69</v>
      </c>
      <c r="C12" s="23" t="s">
        <v>63</v>
      </c>
      <c r="D12" s="32"/>
      <c r="E12" s="33">
        <v>0.01792824074074074</v>
      </c>
      <c r="F12" s="34"/>
      <c r="G12" s="46">
        <f t="shared" si="0"/>
        <v>76.56552614590058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31" t="s">
        <v>74</v>
      </c>
      <c r="C13" s="23" t="s">
        <v>63</v>
      </c>
      <c r="D13" s="32"/>
      <c r="E13" s="33">
        <v>0.018055555555555557</v>
      </c>
      <c r="F13" s="34"/>
      <c r="G13" s="46">
        <f t="shared" si="0"/>
        <v>76.02564102564101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31" t="s">
        <v>78</v>
      </c>
      <c r="C14" s="23" t="s">
        <v>53</v>
      </c>
      <c r="D14" s="32" t="s">
        <v>54</v>
      </c>
      <c r="E14" s="33">
        <v>0.018229166666666668</v>
      </c>
      <c r="F14" s="34"/>
      <c r="G14" s="46">
        <f t="shared" si="0"/>
        <v>75.30158730158729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31" t="s">
        <v>67</v>
      </c>
      <c r="C15" s="23" t="s">
        <v>61</v>
      </c>
      <c r="D15" s="32" t="s">
        <v>54</v>
      </c>
      <c r="E15" s="33">
        <v>0.01824074074074074</v>
      </c>
      <c r="F15" s="34"/>
      <c r="G15" s="46">
        <f t="shared" si="0"/>
        <v>75.25380710659898</v>
      </c>
      <c r="H15" s="47" t="str">
        <f>IF(B15=0,"",(IF(ISNA(VLOOKUP(B15,League!$C$10:$C$138,1,FALSE)),"New","-")))</f>
        <v>-</v>
      </c>
    </row>
    <row r="16" spans="1:8" ht="12.75">
      <c r="A16" s="43">
        <v>7</v>
      </c>
      <c r="B16" s="31" t="s">
        <v>73</v>
      </c>
      <c r="C16" s="23" t="s">
        <v>117</v>
      </c>
      <c r="D16" s="32"/>
      <c r="E16" s="33">
        <v>0.018483796296296297</v>
      </c>
      <c r="F16" s="34"/>
      <c r="G16" s="46">
        <f t="shared" si="0"/>
        <v>74.26424546023794</v>
      </c>
      <c r="H16" s="47" t="str">
        <f>IF(B16=0,"",(IF(ISNA(VLOOKUP(B16,League!$C$10:$C$138,1,FALSE)),"New","-")))</f>
        <v>-</v>
      </c>
    </row>
    <row r="17" spans="1:8" ht="12.75">
      <c r="A17" s="43">
        <v>8</v>
      </c>
      <c r="B17" s="31" t="s">
        <v>108</v>
      </c>
      <c r="C17" s="23" t="s">
        <v>56</v>
      </c>
      <c r="D17" s="32" t="s">
        <v>54</v>
      </c>
      <c r="E17" s="33">
        <v>0.01869212962962963</v>
      </c>
      <c r="F17" s="35"/>
      <c r="G17" s="46">
        <f t="shared" si="0"/>
        <v>73.43653250773993</v>
      </c>
      <c r="H17" s="47" t="str">
        <f>IF(B17=0,"",(IF(ISNA(VLOOKUP(B17,League!$C$10:$C$138,1,FALSE)),"New","-")))</f>
        <v>-</v>
      </c>
    </row>
    <row r="18" spans="1:8" ht="12.75">
      <c r="A18" s="43">
        <v>9</v>
      </c>
      <c r="B18" s="31" t="s">
        <v>121</v>
      </c>
      <c r="C18" s="23" t="s">
        <v>122</v>
      </c>
      <c r="D18" s="32" t="s">
        <v>123</v>
      </c>
      <c r="E18" s="33">
        <v>0.01898148148148148</v>
      </c>
      <c r="F18" s="35"/>
      <c r="G18" s="46">
        <f t="shared" si="0"/>
        <v>72.3170731707317</v>
      </c>
      <c r="H18" s="47" t="str">
        <f>IF(B18=0,"",(IF(ISNA(VLOOKUP(B18,League!$C$10:$C$138,1,FALSE)),"New","-")))</f>
        <v>New</v>
      </c>
    </row>
    <row r="19" spans="1:8" ht="12.75">
      <c r="A19" s="43">
        <v>10</v>
      </c>
      <c r="B19" s="31" t="s">
        <v>124</v>
      </c>
      <c r="C19" s="23" t="s">
        <v>125</v>
      </c>
      <c r="D19" s="32" t="s">
        <v>54</v>
      </c>
      <c r="E19" s="33">
        <v>0.019398148148148147</v>
      </c>
      <c r="F19" s="35"/>
      <c r="G19" s="46">
        <f t="shared" si="0"/>
        <v>70.76372315035799</v>
      </c>
      <c r="H19" s="47" t="str">
        <f>IF(B19=0,"",(IF(ISNA(VLOOKUP(B19,League!$C$10:$C$138,1,FALSE)),"New","-")))</f>
        <v>-</v>
      </c>
    </row>
    <row r="20" spans="1:8" ht="12.75">
      <c r="A20" s="43">
        <v>11</v>
      </c>
      <c r="B20" s="31" t="s">
        <v>62</v>
      </c>
      <c r="C20" s="23" t="s">
        <v>63</v>
      </c>
      <c r="D20" s="32" t="s">
        <v>64</v>
      </c>
      <c r="E20" s="33">
        <v>0.02165509259259259</v>
      </c>
      <c r="F20" s="35"/>
      <c r="G20" s="46">
        <f t="shared" si="0"/>
        <v>63.388562266167824</v>
      </c>
      <c r="H20" s="47" t="str">
        <f>IF(B20=0,"",(IF(ISNA(VLOOKUP(B20,League!$C$10:$C$138,1,FALSE)),"New","-")))</f>
        <v>-</v>
      </c>
    </row>
    <row r="21" spans="1:8" ht="12.75">
      <c r="A21" s="43">
        <v>12</v>
      </c>
      <c r="B21" s="31" t="s">
        <v>126</v>
      </c>
      <c r="C21" s="23" t="s">
        <v>127</v>
      </c>
      <c r="D21" s="32" t="s">
        <v>54</v>
      </c>
      <c r="E21" s="33">
        <v>0.022615740740740742</v>
      </c>
      <c r="F21" s="35"/>
      <c r="G21" s="46">
        <f t="shared" si="0"/>
        <v>60.69600818833162</v>
      </c>
      <c r="H21" s="47" t="str">
        <f>IF(B21=0,"",(IF(ISNA(VLOOKUP(B21,League!$C$10:$C$138,1,FALSE)),"New","-")))</f>
        <v>-</v>
      </c>
    </row>
    <row r="22" spans="1:8" ht="12.75">
      <c r="A22" s="43">
        <v>13</v>
      </c>
      <c r="B22" s="31" t="s">
        <v>52</v>
      </c>
      <c r="C22" s="23" t="s">
        <v>53</v>
      </c>
      <c r="D22" s="32" t="s">
        <v>54</v>
      </c>
      <c r="E22" s="33">
        <v>0.02297453703703704</v>
      </c>
      <c r="F22" s="35"/>
      <c r="G22" s="46">
        <f t="shared" si="0"/>
        <v>59.74811083123425</v>
      </c>
      <c r="H22" s="47" t="str">
        <f>IF(B22=0,"",(IF(ISNA(VLOOKUP(B22,League!$C$10:$C$138,1,FALSE)),"New","-")))</f>
        <v>-</v>
      </c>
    </row>
    <row r="23" spans="1:8" ht="12.75">
      <c r="A23" s="43">
        <v>14</v>
      </c>
      <c r="B23" s="31" t="s">
        <v>128</v>
      </c>
      <c r="C23" s="23" t="s">
        <v>129</v>
      </c>
      <c r="D23" s="32" t="s">
        <v>54</v>
      </c>
      <c r="E23" s="33">
        <v>0.023194444444444445</v>
      </c>
      <c r="F23" s="35"/>
      <c r="G23" s="46">
        <f t="shared" si="0"/>
        <v>59.181636726546905</v>
      </c>
      <c r="H23" s="47" t="str">
        <f>IF(B23=0,"",(IF(ISNA(VLOOKUP(B23,League!$C$10:$C$138,1,FALSE)),"New","-")))</f>
        <v>New</v>
      </c>
    </row>
    <row r="24" spans="1:8" ht="12.75">
      <c r="A24" s="43">
        <v>15</v>
      </c>
      <c r="B24" s="31" t="s">
        <v>130</v>
      </c>
      <c r="C24" s="23" t="s">
        <v>131</v>
      </c>
      <c r="D24" s="32" t="s">
        <v>54</v>
      </c>
      <c r="E24" s="33">
        <v>0.02327546296296296</v>
      </c>
      <c r="F24" s="35"/>
      <c r="G24" s="46">
        <f t="shared" si="0"/>
        <v>58.9756340129289</v>
      </c>
      <c r="H24" s="47" t="str">
        <f>IF(B24=0,"",(IF(ISNA(VLOOKUP(B24,League!$C$10:$C$138,1,FALSE)),"New","-")))</f>
        <v>New</v>
      </c>
    </row>
    <row r="25" spans="1:8" ht="12.75">
      <c r="A25" s="43">
        <v>16</v>
      </c>
      <c r="B25" s="31" t="s">
        <v>132</v>
      </c>
      <c r="C25" s="23" t="s">
        <v>63</v>
      </c>
      <c r="D25" s="32" t="s">
        <v>54</v>
      </c>
      <c r="E25" s="33">
        <v>0.023912037037037034</v>
      </c>
      <c r="F25" s="35"/>
      <c r="G25" s="46">
        <f t="shared" si="0"/>
        <v>57.40561471442401</v>
      </c>
      <c r="H25" s="47" t="str">
        <f>IF(B25=0,"",(IF(ISNA(VLOOKUP(B25,League!$C$10:$C$138,1,FALSE)),"New","-")))</f>
        <v>-</v>
      </c>
    </row>
    <row r="26" spans="1:8" ht="12.75">
      <c r="A26" s="43">
        <v>17</v>
      </c>
      <c r="B26" s="31" t="s">
        <v>133</v>
      </c>
      <c r="C26" s="23" t="s">
        <v>134</v>
      </c>
      <c r="D26" s="32" t="s">
        <v>54</v>
      </c>
      <c r="E26" s="33">
        <v>0.02394675925925926</v>
      </c>
      <c r="F26" s="35"/>
      <c r="G26" s="46">
        <f t="shared" si="0"/>
        <v>57.32237796036732</v>
      </c>
      <c r="H26" s="47" t="str">
        <f>IF(B26=0,"",(IF(ISNA(VLOOKUP(B26,League!$C$10:$C$138,1,FALSE)),"New","-")))</f>
        <v>New</v>
      </c>
    </row>
    <row r="27" spans="1:8" ht="12.75">
      <c r="A27" s="43">
        <v>18</v>
      </c>
      <c r="B27" s="31" t="s">
        <v>75</v>
      </c>
      <c r="C27" s="23" t="s">
        <v>56</v>
      </c>
      <c r="D27" s="32" t="s">
        <v>54</v>
      </c>
      <c r="E27" s="33">
        <v>0.024722222222222225</v>
      </c>
      <c r="F27" s="35"/>
      <c r="G27" s="46">
        <f t="shared" si="0"/>
        <v>55.524344569288374</v>
      </c>
      <c r="H27" s="47" t="str">
        <f>IF(B27=0,"",(IF(ISNA(VLOOKUP(B27,League!$C$10:$C$138,1,FALSE)),"New","-")))</f>
        <v>-</v>
      </c>
    </row>
    <row r="28" spans="1:8" ht="12.75">
      <c r="A28" s="43">
        <v>19</v>
      </c>
      <c r="B28" s="31" t="s">
        <v>70</v>
      </c>
      <c r="C28" s="23" t="s">
        <v>53</v>
      </c>
      <c r="D28" s="32" t="s">
        <v>64</v>
      </c>
      <c r="E28" s="33">
        <v>0.025092592592592593</v>
      </c>
      <c r="F28" s="36"/>
      <c r="G28" s="46">
        <f t="shared" si="0"/>
        <v>54.70479704797048</v>
      </c>
      <c r="H28" s="47" t="str">
        <f>IF(B28=0,"",(IF(ISNA(VLOOKUP(B28,League!$C$10:$C$138,1,FALSE)),"New","-")))</f>
        <v>-</v>
      </c>
    </row>
    <row r="29" spans="1:8" ht="12.75">
      <c r="A29" s="43">
        <v>20</v>
      </c>
      <c r="B29" s="31" t="s">
        <v>135</v>
      </c>
      <c r="C29" s="23" t="s">
        <v>136</v>
      </c>
      <c r="D29" s="32" t="s">
        <v>54</v>
      </c>
      <c r="E29" s="33">
        <v>0.026006944444444447</v>
      </c>
      <c r="F29" s="35" t="s">
        <v>214</v>
      </c>
      <c r="G29" s="46">
        <f t="shared" si="0"/>
        <v>0</v>
      </c>
      <c r="H29" s="47" t="str">
        <f>IF(B29=0,"",(IF(ISNA(VLOOKUP(B29,League!$C$10:$C$138,1,FALSE)),"New","-")))</f>
        <v>New</v>
      </c>
    </row>
    <row r="30" spans="1:8" ht="12.75">
      <c r="A30" s="43">
        <v>21</v>
      </c>
      <c r="B30" s="22" t="s">
        <v>137</v>
      </c>
      <c r="C30" s="23" t="s">
        <v>138</v>
      </c>
      <c r="D30" s="32" t="s">
        <v>123</v>
      </c>
      <c r="E30" s="33">
        <v>0.026342592592592588</v>
      </c>
      <c r="F30" s="35"/>
      <c r="G30" s="46">
        <f t="shared" si="0"/>
        <v>52.108963093145874</v>
      </c>
      <c r="H30" s="47" t="str">
        <f>IF(B30=0,"",(IF(ISNA(VLOOKUP(B30,League!$C$10:$C$138,1,FALSE)),"New","-")))</f>
        <v>New</v>
      </c>
    </row>
    <row r="31" spans="1:8" ht="12.75">
      <c r="A31" s="43">
        <v>22</v>
      </c>
      <c r="B31" s="22" t="s">
        <v>139</v>
      </c>
      <c r="C31" s="23" t="s">
        <v>140</v>
      </c>
      <c r="D31" s="32" t="s">
        <v>54</v>
      </c>
      <c r="E31" s="33">
        <v>0.027465277777777772</v>
      </c>
      <c r="F31" s="35" t="s">
        <v>214</v>
      </c>
      <c r="G31" s="46">
        <f t="shared" si="0"/>
        <v>0</v>
      </c>
      <c r="H31" s="47" t="str">
        <f>IF(B31=0,"",(IF(ISNA(VLOOKUP(B31,League!$C$10:$C$138,1,FALSE)),"New","-")))</f>
        <v>New</v>
      </c>
    </row>
    <row r="32" spans="1:8" ht="12.75">
      <c r="A32" s="43">
        <v>23</v>
      </c>
      <c r="B32" s="22" t="s">
        <v>141</v>
      </c>
      <c r="C32" s="23" t="s">
        <v>142</v>
      </c>
      <c r="D32" s="32" t="s">
        <v>54</v>
      </c>
      <c r="E32" s="33">
        <v>0.030937499999999996</v>
      </c>
      <c r="F32" s="35"/>
      <c r="G32" s="46">
        <f t="shared" si="0"/>
        <v>44.36962214739993</v>
      </c>
      <c r="H32" s="47" t="str">
        <f>IF(B32=0,"",(IF(ISNA(VLOOKUP(B32,League!$C$10:$C$138,1,FALSE)),"New","-")))</f>
        <v>New</v>
      </c>
    </row>
    <row r="33" spans="1:8" ht="12.75">
      <c r="A33" s="43">
        <v>24</v>
      </c>
      <c r="B33" s="22" t="s">
        <v>143</v>
      </c>
      <c r="C33" s="23" t="s">
        <v>63</v>
      </c>
      <c r="D33" s="32" t="s">
        <v>54</v>
      </c>
      <c r="E33" s="33">
        <v>0.031215277777777783</v>
      </c>
      <c r="F33" s="35"/>
      <c r="G33" s="46">
        <f t="shared" si="0"/>
        <v>43.9747868001483</v>
      </c>
      <c r="H33" s="47" t="str">
        <f>IF(B33=0,"",(IF(ISNA(VLOOKUP(B33,League!$C$10:$C$138,1,FALSE)),"New","-")))</f>
        <v>-</v>
      </c>
    </row>
    <row r="34" spans="1:8" ht="12.75">
      <c r="A34" s="43">
        <v>25</v>
      </c>
      <c r="B34" s="22" t="s">
        <v>144</v>
      </c>
      <c r="C34" s="23" t="s">
        <v>145</v>
      </c>
      <c r="D34" s="32" t="s">
        <v>64</v>
      </c>
      <c r="E34" s="33">
        <v>0.035208333333333335</v>
      </c>
      <c r="F34" s="35"/>
      <c r="G34" s="46">
        <f t="shared" si="0"/>
        <v>38.98750821827745</v>
      </c>
      <c r="H34" s="47" t="str">
        <f>IF(B34=0,"",(IF(ISNA(VLOOKUP(B34,League!$C$10:$C$138,1,FALSE)),"New","-")))</f>
        <v>New</v>
      </c>
    </row>
    <row r="35" spans="1:8" ht="12.75">
      <c r="A35" s="43">
        <v>26</v>
      </c>
      <c r="B35" s="22" t="s">
        <v>146</v>
      </c>
      <c r="C35" s="23" t="s">
        <v>147</v>
      </c>
      <c r="D35" s="32" t="s">
        <v>54</v>
      </c>
      <c r="E35" s="33">
        <v>0.03547453703703704</v>
      </c>
      <c r="F35" s="35"/>
      <c r="G35" s="46">
        <f t="shared" si="0"/>
        <v>38.694942903752036</v>
      </c>
      <c r="H35" s="47" t="str">
        <f>IF(B35=0,"",(IF(ISNA(VLOOKUP(B35,League!$C$10:$C$138,1,FALSE)),"New","-")))</f>
        <v>New</v>
      </c>
    </row>
    <row r="36" spans="1:8" ht="12.75">
      <c r="A36" s="43">
        <v>27</v>
      </c>
      <c r="B36" s="22" t="s">
        <v>148</v>
      </c>
      <c r="C36" s="23" t="s">
        <v>117</v>
      </c>
      <c r="D36" s="32" t="s">
        <v>54</v>
      </c>
      <c r="E36" s="33">
        <v>0.03902777777777778</v>
      </c>
      <c r="F36" s="35"/>
      <c r="G36" s="46">
        <f t="shared" si="0"/>
        <v>35.17200474495848</v>
      </c>
      <c r="H36" s="47" t="str">
        <f>IF(B36=0,"",(IF(ISNA(VLOOKUP(B36,League!$C$10:$C$138,1,FALSE)),"New","-")))</f>
        <v>New</v>
      </c>
    </row>
    <row r="37" spans="1:8" ht="12.75">
      <c r="A37" s="43">
        <v>28</v>
      </c>
      <c r="B37" s="22" t="s">
        <v>149</v>
      </c>
      <c r="C37" s="23" t="s">
        <v>150</v>
      </c>
      <c r="D37" s="32" t="s">
        <v>54</v>
      </c>
      <c r="E37" s="33">
        <v>0.04290509259259259</v>
      </c>
      <c r="F37" s="35"/>
      <c r="G37" s="46">
        <f t="shared" si="0"/>
        <v>31.993525762071755</v>
      </c>
      <c r="H37" s="47" t="str">
        <f>IF(B37=0,"",(IF(ISNA(VLOOKUP(B37,League!$C$10:$C$138,1,FALSE)),"New","-")))</f>
        <v>New</v>
      </c>
    </row>
    <row r="38" spans="1:8" ht="12.75">
      <c r="A38" s="43">
        <v>29</v>
      </c>
      <c r="B38" s="22" t="s">
        <v>151</v>
      </c>
      <c r="C38" s="23" t="s">
        <v>142</v>
      </c>
      <c r="D38" s="32" t="s">
        <v>54</v>
      </c>
      <c r="E38" s="33">
        <v>0.04372685185185185</v>
      </c>
      <c r="F38" s="35"/>
      <c r="G38" s="46">
        <f t="shared" si="0"/>
        <v>31.392271042879834</v>
      </c>
      <c r="H38" s="47" t="str">
        <f>IF(B38=0,"",(IF(ISNA(VLOOKUP(B38,League!$C$10:$C$138,1,FALSE)),"New","-")))</f>
        <v>New</v>
      </c>
    </row>
    <row r="39" spans="1:8" ht="12.75">
      <c r="A39" s="43">
        <v>30</v>
      </c>
      <c r="B39" s="22" t="s">
        <v>152</v>
      </c>
      <c r="C39" s="23" t="s">
        <v>150</v>
      </c>
      <c r="D39" s="32" t="s">
        <v>54</v>
      </c>
      <c r="E39" s="33">
        <v>0.04402777777777778</v>
      </c>
      <c r="F39" s="35"/>
      <c r="G39" s="46">
        <f t="shared" si="0"/>
        <v>31.17770767613039</v>
      </c>
      <c r="H39" s="47" t="str">
        <f>IF(B39=0,"",(IF(ISNA(VLOOKUP(B39,League!$C$10:$C$138,1,FALSE)),"New","-")))</f>
        <v>New</v>
      </c>
    </row>
    <row r="40" spans="1:8" ht="12.75">
      <c r="A40" s="43">
        <v>31</v>
      </c>
      <c r="B40" s="22" t="s">
        <v>153</v>
      </c>
      <c r="C40" s="23" t="s">
        <v>129</v>
      </c>
      <c r="D40" s="32" t="s">
        <v>64</v>
      </c>
      <c r="E40" s="33">
        <v>0.050995370370370365</v>
      </c>
      <c r="F40" s="35"/>
      <c r="G40" s="46">
        <f t="shared" si="0"/>
        <v>26.917839310031777</v>
      </c>
      <c r="H40" s="47" t="str">
        <f>IF(B40=0,"",(IF(ISNA(VLOOKUP(B40,League!$C$10:$C$138,1,FALSE)),"New","-")))</f>
        <v>New</v>
      </c>
    </row>
    <row r="41" spans="1:8" ht="12.75">
      <c r="A41" s="43">
        <v>32</v>
      </c>
      <c r="B41" s="22"/>
      <c r="C41" s="23"/>
      <c r="D41" s="32"/>
      <c r="E41" s="33"/>
      <c r="F41" s="35"/>
      <c r="G41" s="46" t="str">
        <f t="shared" si="0"/>
        <v> </v>
      </c>
      <c r="H41" s="47">
        <f>IF(B41=0,"",(IF(ISNA(VLOOKUP(B41,League!$C$10:$C$138,1,FALSE)),"New","-")))</f>
      </c>
    </row>
    <row r="42" spans="1:8" ht="12.75">
      <c r="A42" s="43">
        <v>33</v>
      </c>
      <c r="B42" s="22"/>
      <c r="C42" s="23"/>
      <c r="D42" s="32"/>
      <c r="E42" s="33"/>
      <c r="F42" s="35"/>
      <c r="G42" s="46" t="str">
        <f t="shared" si="0"/>
        <v> </v>
      </c>
      <c r="H42" s="47">
        <f>IF(B42=0,"",(IF(ISNA(VLOOKUP(B42,League!$C$10:$C$138,1,FALSE)),"New","-")))</f>
      </c>
    </row>
    <row r="43" spans="1:8" ht="12.75">
      <c r="A43" s="43">
        <v>34</v>
      </c>
      <c r="B43" s="22"/>
      <c r="C43" s="23"/>
      <c r="D43" s="32"/>
      <c r="E43" s="33"/>
      <c r="F43" s="35"/>
      <c r="G43" s="46" t="str">
        <f t="shared" si="0"/>
        <v> </v>
      </c>
      <c r="H43" s="47">
        <f>IF(B43=0,"",(IF(ISNA(VLOOKUP(B43,League!$C$10:$C$138,1,FALSE)),"New","-")))</f>
      </c>
    </row>
    <row r="44" spans="1:8" ht="12.75">
      <c r="A44" s="43">
        <v>35</v>
      </c>
      <c r="B44" s="22"/>
      <c r="C44" s="23"/>
      <c r="D44" s="32"/>
      <c r="E44" s="33"/>
      <c r="F44" s="35"/>
      <c r="G44" s="46" t="str">
        <f t="shared" si="0"/>
        <v> </v>
      </c>
      <c r="H44" s="47">
        <f>IF(B44=0,"",(IF(ISNA(VLOOKUP(B44,League!$C$10:$C$138,1,FALSE)),"New","-")))</f>
      </c>
    </row>
    <row r="45" spans="1:8" ht="12.75">
      <c r="A45" s="43">
        <v>36</v>
      </c>
      <c r="B45" s="22"/>
      <c r="C45" s="23"/>
      <c r="D45" s="32"/>
      <c r="E45" s="33"/>
      <c r="F45" s="35"/>
      <c r="G45" s="46" t="str">
        <f t="shared" si="0"/>
        <v> </v>
      </c>
      <c r="H45" s="47">
        <f>IF(B45=0,"",(IF(ISNA(VLOOKUP(B45,League!$C$10:$C$138,1,FALSE)),"New","-")))</f>
      </c>
    </row>
    <row r="46" spans="1:8" ht="12.75">
      <c r="A46" s="43">
        <v>37</v>
      </c>
      <c r="B46" s="22"/>
      <c r="C46" s="23"/>
      <c r="D46" s="32"/>
      <c r="E46" s="33"/>
      <c r="F46" s="35"/>
      <c r="G46" s="46" t="str">
        <f t="shared" si="0"/>
        <v> </v>
      </c>
      <c r="H46" s="47">
        <f>IF(B46=0,"",(IF(ISNA(VLOOKUP(B46,League!$C$10:$C$138,1,FALSE)),"New","-")))</f>
      </c>
    </row>
    <row r="47" spans="1:8" ht="12.75">
      <c r="A47" s="43">
        <v>38</v>
      </c>
      <c r="B47" s="22"/>
      <c r="C47" s="23"/>
      <c r="D47" s="32"/>
      <c r="E47" s="33"/>
      <c r="F47" s="35"/>
      <c r="G47" s="46" t="str">
        <f t="shared" si="0"/>
        <v> </v>
      </c>
      <c r="H47" s="47">
        <f>IF(B47=0,"",(IF(ISNA(VLOOKUP(B47,League!$C$10:$C$138,1,FALSE)),"New","-")))</f>
      </c>
    </row>
    <row r="48" spans="1:8" ht="12.75">
      <c r="A48" s="43">
        <v>39</v>
      </c>
      <c r="B48" s="22"/>
      <c r="C48" s="23"/>
      <c r="D48" s="32"/>
      <c r="E48" s="33"/>
      <c r="F48" s="35"/>
      <c r="G48" s="46" t="str">
        <f t="shared" si="0"/>
        <v> </v>
      </c>
      <c r="H48" s="47">
        <f>IF(B48=0,"",(IF(ISNA(VLOOKUP(B48,League!$C$10:$C$138,1,FALSE)),"New","-")))</f>
      </c>
    </row>
    <row r="49" spans="1:8" ht="12.75">
      <c r="A49" s="43">
        <v>40</v>
      </c>
      <c r="B49" s="22"/>
      <c r="C49" s="23"/>
      <c r="D49" s="32"/>
      <c r="E49" s="33"/>
      <c r="F49" s="35"/>
      <c r="G49" s="46" t="str">
        <f t="shared" si="0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0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0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0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0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0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t="shared" si="0"/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aca="true" t="shared" si="1" ref="G75:G100">IF(ISBLANK(F75),IF(ISBLANK(E75)," ",E$10/E75*100),0)</f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1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1"/>
        <v> </v>
      </c>
      <c r="H99" s="47">
        <f>IF(B99=0,"",(IF(ISNA(VLOOKUP(B99,League!$C$10:$C$138,1,FALSE)),"New","-")))</f>
      </c>
    </row>
    <row r="100" spans="1:8" ht="12.75">
      <c r="A100" s="43"/>
      <c r="B100" s="38"/>
      <c r="C100" s="43"/>
      <c r="D100" s="44"/>
      <c r="E100" s="45"/>
      <c r="F100" s="48"/>
      <c r="G100" s="46" t="str">
        <f t="shared" si="1"/>
        <v> </v>
      </c>
      <c r="H100" s="47">
        <f>IF(B100=0,"",(IF(ISNA(VLOOKUP(B100,League!$C$10:$C$138,1,FALSE)),"New","-")))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22">
      <selection activeCell="F48" sqref="F48"/>
    </sheetView>
  </sheetViews>
  <sheetFormatPr defaultColWidth="9.140625" defaultRowHeight="12.75"/>
  <cols>
    <col min="1" max="1" width="9.57421875" style="37" customWidth="1"/>
    <col min="2" max="2" width="28.2812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32.25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28</v>
      </c>
    </row>
    <row r="4" spans="1:2" ht="12.75">
      <c r="A4" s="38" t="s">
        <v>38</v>
      </c>
      <c r="B4" s="58">
        <v>39879</v>
      </c>
    </row>
    <row r="5" spans="1:2" ht="12.75">
      <c r="A5" s="38" t="s">
        <v>5</v>
      </c>
      <c r="B5" s="62" t="s">
        <v>154</v>
      </c>
    </row>
    <row r="6" spans="1:2" ht="12.75">
      <c r="A6" s="38" t="s">
        <v>7</v>
      </c>
      <c r="B6" s="62" t="s">
        <v>155</v>
      </c>
    </row>
    <row r="7" spans="1:8" ht="12.75">
      <c r="A7" s="38" t="s">
        <v>6</v>
      </c>
      <c r="B7" s="62" t="s">
        <v>156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27" t="s">
        <v>57</v>
      </c>
      <c r="C10" s="26" t="s">
        <v>140</v>
      </c>
      <c r="D10" s="28" t="s">
        <v>64</v>
      </c>
      <c r="E10" s="29">
        <v>0.6944444444444445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31" t="s">
        <v>73</v>
      </c>
      <c r="C11" s="23" t="s">
        <v>56</v>
      </c>
      <c r="D11" s="32" t="s">
        <v>157</v>
      </c>
      <c r="E11" s="33">
        <v>0.8298611111111112</v>
      </c>
      <c r="F11" s="34"/>
      <c r="G11" s="46">
        <f aca="true" t="shared" si="0" ref="G11:G74">IF(ISBLANK(F11),IF(ISBLANK(E11)," ",E$10/E11*100),0)</f>
        <v>83.68200836820084</v>
      </c>
      <c r="H11" s="47" t="str">
        <f>IF(B11=0,"",(IF(ISNA(VLOOKUP(B11,League!$C$10:$C$138,1,FALSE)),"New","-")))</f>
        <v>-</v>
      </c>
    </row>
    <row r="12" spans="1:8" ht="12.75">
      <c r="A12" s="43">
        <v>3</v>
      </c>
      <c r="B12" s="31" t="s">
        <v>68</v>
      </c>
      <c r="C12" s="23" t="s">
        <v>61</v>
      </c>
      <c r="D12" s="32" t="s">
        <v>157</v>
      </c>
      <c r="E12" s="33">
        <v>0.842361111111111</v>
      </c>
      <c r="F12" s="34"/>
      <c r="G12" s="46">
        <f t="shared" si="0"/>
        <v>82.44023083264635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31" t="s">
        <v>158</v>
      </c>
      <c r="C13" s="23" t="s">
        <v>103</v>
      </c>
      <c r="D13" s="32" t="s">
        <v>157</v>
      </c>
      <c r="E13" s="33">
        <v>0.8534722222222223</v>
      </c>
      <c r="F13" s="34"/>
      <c r="G13" s="46">
        <f t="shared" si="0"/>
        <v>81.36696501220506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31" t="s">
        <v>67</v>
      </c>
      <c r="C14" s="23" t="s">
        <v>61</v>
      </c>
      <c r="D14" s="32" t="s">
        <v>157</v>
      </c>
      <c r="E14" s="33">
        <v>0.8715277777777778</v>
      </c>
      <c r="F14" s="34"/>
      <c r="G14" s="46">
        <f t="shared" si="0"/>
        <v>79.6812749003984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31" t="s">
        <v>52</v>
      </c>
      <c r="C15" s="23" t="s">
        <v>53</v>
      </c>
      <c r="D15" s="32" t="s">
        <v>157</v>
      </c>
      <c r="E15" s="33">
        <v>0.8798611111111111</v>
      </c>
      <c r="F15" s="34"/>
      <c r="G15" s="46">
        <f t="shared" si="0"/>
        <v>78.92659826361485</v>
      </c>
      <c r="H15" s="47" t="str">
        <f>IF(B15=0,"",(IF(ISNA(VLOOKUP(B15,League!$C$10:$C$138,1,FALSE)),"New","-")))</f>
        <v>-</v>
      </c>
    </row>
    <row r="16" spans="1:8" ht="12.75">
      <c r="A16" s="43">
        <v>7</v>
      </c>
      <c r="B16" s="31" t="s">
        <v>62</v>
      </c>
      <c r="C16" s="23" t="s">
        <v>63</v>
      </c>
      <c r="D16" s="32" t="s">
        <v>64</v>
      </c>
      <c r="E16" s="33">
        <v>0.9125</v>
      </c>
      <c r="F16" s="34"/>
      <c r="G16" s="46">
        <f t="shared" si="0"/>
        <v>76.10350076103501</v>
      </c>
      <c r="H16" s="47" t="str">
        <f>IF(B16=0,"",(IF(ISNA(VLOOKUP(B16,League!$C$10:$C$138,1,FALSE)),"New","-")))</f>
        <v>-</v>
      </c>
    </row>
    <row r="17" spans="1:8" ht="12.75">
      <c r="A17" s="43">
        <v>8</v>
      </c>
      <c r="B17" s="31" t="s">
        <v>59</v>
      </c>
      <c r="C17" s="23" t="s">
        <v>117</v>
      </c>
      <c r="D17" s="32" t="s">
        <v>64</v>
      </c>
      <c r="E17" s="33">
        <v>0.9333333333333332</v>
      </c>
      <c r="F17" s="35"/>
      <c r="G17" s="46">
        <f t="shared" si="0"/>
        <v>74.40476190476191</v>
      </c>
      <c r="H17" s="47" t="str">
        <f>IF(B17=0,"",(IF(ISNA(VLOOKUP(B17,League!$C$10:$C$138,1,FALSE)),"New","-")))</f>
        <v>-</v>
      </c>
    </row>
    <row r="18" spans="1:8" ht="12.75">
      <c r="A18" s="43">
        <v>9</v>
      </c>
      <c r="B18" s="31" t="s">
        <v>75</v>
      </c>
      <c r="C18" s="23" t="s">
        <v>56</v>
      </c>
      <c r="D18" s="32" t="s">
        <v>157</v>
      </c>
      <c r="E18" s="33">
        <v>0.9868055555555556</v>
      </c>
      <c r="F18" s="35"/>
      <c r="G18" s="46">
        <f t="shared" si="0"/>
        <v>70.37297677691767</v>
      </c>
      <c r="H18" s="47" t="str">
        <f>IF(B18=0,"",(IF(ISNA(VLOOKUP(B18,League!$C$10:$C$138,1,FALSE)),"New","-")))</f>
        <v>-</v>
      </c>
    </row>
    <row r="19" spans="1:8" ht="12.75">
      <c r="A19" s="43">
        <v>10</v>
      </c>
      <c r="B19" s="31" t="s">
        <v>159</v>
      </c>
      <c r="C19" s="23" t="s">
        <v>160</v>
      </c>
      <c r="D19" s="32" t="s">
        <v>157</v>
      </c>
      <c r="E19" s="33">
        <v>1.0680555555555555</v>
      </c>
      <c r="F19" s="35"/>
      <c r="G19" s="46">
        <f t="shared" si="0"/>
        <v>65.01950585175553</v>
      </c>
      <c r="H19" s="47" t="str">
        <f>IF(B19=0,"",(IF(ISNA(VLOOKUP(B19,League!$C$10:$C$138,1,FALSE)),"New","-")))</f>
        <v>New</v>
      </c>
    </row>
    <row r="20" spans="1:8" ht="12.75">
      <c r="A20" s="43">
        <v>11</v>
      </c>
      <c r="B20" s="31" t="s">
        <v>72</v>
      </c>
      <c r="C20" s="23" t="s">
        <v>61</v>
      </c>
      <c r="D20" s="32" t="s">
        <v>157</v>
      </c>
      <c r="E20" s="33">
        <v>1.1256944444444443</v>
      </c>
      <c r="F20" s="35"/>
      <c r="G20" s="46">
        <f t="shared" si="0"/>
        <v>61.69031462060458</v>
      </c>
      <c r="H20" s="47" t="str">
        <f>IF(B20=0,"",(IF(ISNA(VLOOKUP(B20,League!$C$10:$C$138,1,FALSE)),"New","-")))</f>
        <v>-</v>
      </c>
    </row>
    <row r="21" spans="1:8" ht="12.75">
      <c r="A21" s="43">
        <v>12</v>
      </c>
      <c r="B21" s="31" t="s">
        <v>74</v>
      </c>
      <c r="C21" s="23" t="s">
        <v>61</v>
      </c>
      <c r="D21" s="32" t="s">
        <v>157</v>
      </c>
      <c r="E21" s="33">
        <v>1.1291666666666667</v>
      </c>
      <c r="F21" s="35"/>
      <c r="G21" s="46">
        <f t="shared" si="0"/>
        <v>61.50061500615007</v>
      </c>
      <c r="H21" s="47" t="str">
        <f>IF(B21=0,"",(IF(ISNA(VLOOKUP(B21,League!$C$10:$C$138,1,FALSE)),"New","-")))</f>
        <v>-</v>
      </c>
    </row>
    <row r="22" spans="1:8" ht="12.75">
      <c r="A22" s="43">
        <v>13</v>
      </c>
      <c r="B22" s="31" t="s">
        <v>108</v>
      </c>
      <c r="C22" s="23" t="s">
        <v>56</v>
      </c>
      <c r="D22" s="32" t="s">
        <v>157</v>
      </c>
      <c r="E22" s="33">
        <v>1.1465277777777778</v>
      </c>
      <c r="F22" s="35"/>
      <c r="G22" s="46">
        <f t="shared" si="0"/>
        <v>60.56935190793459</v>
      </c>
      <c r="H22" s="47" t="str">
        <f>IF(B22=0,"",(IF(ISNA(VLOOKUP(B22,League!$C$10:$C$138,1,FALSE)),"New","-")))</f>
        <v>-</v>
      </c>
    </row>
    <row r="23" spans="1:8" ht="12.75">
      <c r="A23" s="43">
        <v>14</v>
      </c>
      <c r="B23" s="31" t="s">
        <v>78</v>
      </c>
      <c r="C23" s="23" t="s">
        <v>53</v>
      </c>
      <c r="D23" s="32" t="s">
        <v>157</v>
      </c>
      <c r="E23" s="33">
        <v>1.152777777777778</v>
      </c>
      <c r="F23" s="35"/>
      <c r="G23" s="46">
        <f t="shared" si="0"/>
        <v>60.24096385542169</v>
      </c>
      <c r="H23" s="47" t="str">
        <f>IF(B23=0,"",(IF(ISNA(VLOOKUP(B23,League!$C$10:$C$138,1,FALSE)),"New","-")))</f>
        <v>-</v>
      </c>
    </row>
    <row r="24" spans="1:8" ht="12.75">
      <c r="A24" s="43">
        <v>15</v>
      </c>
      <c r="B24" s="31" t="s">
        <v>161</v>
      </c>
      <c r="C24" s="23" t="s">
        <v>134</v>
      </c>
      <c r="D24" s="32" t="s">
        <v>157</v>
      </c>
      <c r="E24" s="33">
        <v>1.1958333333333333</v>
      </c>
      <c r="F24" s="35"/>
      <c r="G24" s="46">
        <f t="shared" si="0"/>
        <v>58.072009291521496</v>
      </c>
      <c r="H24" s="47" t="str">
        <f>IF(B24=0,"",(IF(ISNA(VLOOKUP(B24,League!$C$10:$C$138,1,FALSE)),"New","-")))</f>
        <v>New</v>
      </c>
    </row>
    <row r="25" spans="1:8" ht="12.75">
      <c r="A25" s="43">
        <v>16</v>
      </c>
      <c r="B25" s="31" t="s">
        <v>162</v>
      </c>
      <c r="C25" s="23" t="s">
        <v>122</v>
      </c>
      <c r="D25" s="32" t="s">
        <v>157</v>
      </c>
      <c r="E25" s="33">
        <v>1.211111111111111</v>
      </c>
      <c r="F25" s="35"/>
      <c r="G25" s="46">
        <f t="shared" si="0"/>
        <v>57.33944954128442</v>
      </c>
      <c r="H25" s="47" t="str">
        <f>IF(B25=0,"",(IF(ISNA(VLOOKUP(B25,League!$C$10:$C$138,1,FALSE)),"New","-")))</f>
        <v>New</v>
      </c>
    </row>
    <row r="26" spans="1:8" ht="12.75">
      <c r="A26" s="43">
        <v>17</v>
      </c>
      <c r="B26" s="31" t="s">
        <v>76</v>
      </c>
      <c r="C26" s="23" t="s">
        <v>66</v>
      </c>
      <c r="D26" s="32" t="s">
        <v>157</v>
      </c>
      <c r="E26" s="33">
        <v>1.2236111111111112</v>
      </c>
      <c r="F26" s="35"/>
      <c r="G26" s="46">
        <f t="shared" si="0"/>
        <v>56.75368898978434</v>
      </c>
      <c r="H26" s="47" t="str">
        <f>IF(B26=0,"",(IF(ISNA(VLOOKUP(B26,League!$C$10:$C$138,1,FALSE)),"New","-")))</f>
        <v>-</v>
      </c>
    </row>
    <row r="27" spans="1:8" ht="12.75">
      <c r="A27" s="43">
        <v>18</v>
      </c>
      <c r="B27" s="31" t="s">
        <v>163</v>
      </c>
      <c r="C27" s="23" t="s">
        <v>71</v>
      </c>
      <c r="D27" s="32" t="s">
        <v>157</v>
      </c>
      <c r="E27" s="33">
        <v>1.3930555555555555</v>
      </c>
      <c r="F27" s="35"/>
      <c r="G27" s="46">
        <f t="shared" si="0"/>
        <v>49.85044865403789</v>
      </c>
      <c r="H27" s="47" t="str">
        <f>IF(B27=0,"",(IF(ISNA(VLOOKUP(B27,League!$C$10:$C$138,1,FALSE)),"New","-")))</f>
        <v>-</v>
      </c>
    </row>
    <row r="28" spans="1:8" ht="12.75">
      <c r="A28" s="43">
        <v>19</v>
      </c>
      <c r="B28" s="31" t="s">
        <v>164</v>
      </c>
      <c r="C28" s="23" t="s">
        <v>165</v>
      </c>
      <c r="D28" s="32" t="s">
        <v>157</v>
      </c>
      <c r="E28" s="33">
        <v>1.448611111111111</v>
      </c>
      <c r="F28" s="36"/>
      <c r="G28" s="46">
        <f t="shared" si="0"/>
        <v>47.938638542665394</v>
      </c>
      <c r="H28" s="47" t="str">
        <f>IF(B28=0,"",(IF(ISNA(VLOOKUP(B28,League!$C$10:$C$138,1,FALSE)),"New","-")))</f>
        <v>New</v>
      </c>
    </row>
    <row r="29" spans="1:8" ht="12.75">
      <c r="A29" s="43">
        <v>20</v>
      </c>
      <c r="B29" s="31" t="s">
        <v>166</v>
      </c>
      <c r="C29" s="23" t="s">
        <v>61</v>
      </c>
      <c r="D29" s="32" t="s">
        <v>157</v>
      </c>
      <c r="E29" s="33">
        <v>1.454861111111111</v>
      </c>
      <c r="F29" s="35"/>
      <c r="G29" s="46">
        <f t="shared" si="0"/>
        <v>47.732696897374716</v>
      </c>
      <c r="H29" s="47" t="str">
        <f>IF(B29=0,"",(IF(ISNA(VLOOKUP(B29,League!$C$10:$C$138,1,FALSE)),"New","-")))</f>
        <v>-</v>
      </c>
    </row>
    <row r="30" spans="1:8" ht="12.75">
      <c r="A30" s="43">
        <v>21</v>
      </c>
      <c r="B30" s="22" t="s">
        <v>69</v>
      </c>
      <c r="C30" s="23" t="s">
        <v>92</v>
      </c>
      <c r="D30" s="32" t="s">
        <v>157</v>
      </c>
      <c r="E30" s="33">
        <v>1.45625</v>
      </c>
      <c r="F30" s="35"/>
      <c r="G30" s="46">
        <f t="shared" si="0"/>
        <v>47.68717215069147</v>
      </c>
      <c r="H30" s="47" t="str">
        <f>IF(B30=0,"",(IF(ISNA(VLOOKUP(B30,League!$C$10:$C$138,1,FALSE)),"New","-")))</f>
        <v>-</v>
      </c>
    </row>
    <row r="31" spans="1:8" ht="12.75">
      <c r="A31" s="43">
        <v>22</v>
      </c>
      <c r="B31" s="22" t="s">
        <v>167</v>
      </c>
      <c r="C31" s="23" t="s">
        <v>53</v>
      </c>
      <c r="D31" s="32" t="s">
        <v>157</v>
      </c>
      <c r="E31" s="33">
        <v>1.5118055555555554</v>
      </c>
      <c r="F31" s="35"/>
      <c r="G31" s="46">
        <f t="shared" si="0"/>
        <v>45.93477262287553</v>
      </c>
      <c r="H31" s="47" t="str">
        <f>IF(B31=0,"",(IF(ISNA(VLOOKUP(B31,League!$C$10:$C$138,1,FALSE)),"New","-")))</f>
        <v>-</v>
      </c>
    </row>
    <row r="32" spans="1:8" ht="12.75">
      <c r="A32" s="43">
        <v>23</v>
      </c>
      <c r="B32" s="22" t="s">
        <v>70</v>
      </c>
      <c r="C32" s="23" t="s">
        <v>53</v>
      </c>
      <c r="D32" s="32" t="s">
        <v>64</v>
      </c>
      <c r="E32" s="33">
        <v>1.5381944444444444</v>
      </c>
      <c r="F32" s="35"/>
      <c r="G32" s="46">
        <f t="shared" si="0"/>
        <v>45.146726862302486</v>
      </c>
      <c r="H32" s="47" t="str">
        <f>IF(B32=0,"",(IF(ISNA(VLOOKUP(B32,League!$C$10:$C$138,1,FALSE)),"New","-")))</f>
        <v>-</v>
      </c>
    </row>
    <row r="33" spans="1:8" ht="12.75">
      <c r="A33" s="43">
        <v>24</v>
      </c>
      <c r="B33" s="22" t="s">
        <v>168</v>
      </c>
      <c r="C33" s="23" t="s">
        <v>125</v>
      </c>
      <c r="D33" s="32" t="s">
        <v>157</v>
      </c>
      <c r="E33" s="33">
        <v>1.5847222222222221</v>
      </c>
      <c r="F33" s="35"/>
      <c r="G33" s="46">
        <f t="shared" si="0"/>
        <v>43.82120946538125</v>
      </c>
      <c r="H33" s="47" t="str">
        <f>IF(B33=0,"",(IF(ISNA(VLOOKUP(B33,League!$C$10:$C$138,1,FALSE)),"New","-")))</f>
        <v>-</v>
      </c>
    </row>
    <row r="34" spans="1:8" ht="12.75">
      <c r="A34" s="43">
        <v>25</v>
      </c>
      <c r="B34" s="22" t="s">
        <v>169</v>
      </c>
      <c r="C34" s="23" t="s">
        <v>170</v>
      </c>
      <c r="D34" s="32" t="s">
        <v>157</v>
      </c>
      <c r="E34" s="33">
        <v>1.6333333333333335</v>
      </c>
      <c r="F34" s="35"/>
      <c r="G34" s="46">
        <f t="shared" si="0"/>
        <v>42.51700680272109</v>
      </c>
      <c r="H34" s="47" t="str">
        <f>IF(B34=0,"",(IF(ISNA(VLOOKUP(B34,League!$C$10:$C$138,1,FALSE)),"New","-")))</f>
        <v>-</v>
      </c>
    </row>
    <row r="35" spans="1:8" ht="12.75">
      <c r="A35" s="43">
        <v>26</v>
      </c>
      <c r="B35" s="22" t="s">
        <v>171</v>
      </c>
      <c r="C35" s="23" t="s">
        <v>172</v>
      </c>
      <c r="D35" s="32" t="s">
        <v>157</v>
      </c>
      <c r="E35" s="33">
        <v>1.6597222222222223</v>
      </c>
      <c r="F35" s="35"/>
      <c r="G35" s="46">
        <f t="shared" si="0"/>
        <v>41.84100418410042</v>
      </c>
      <c r="H35" s="47" t="str">
        <f>IF(B35=0,"",(IF(ISNA(VLOOKUP(B35,League!$C$10:$C$138,1,FALSE)),"New","-")))</f>
        <v>-</v>
      </c>
    </row>
    <row r="36" spans="1:8" ht="12.75">
      <c r="A36" s="43">
        <v>27</v>
      </c>
      <c r="B36" s="22" t="s">
        <v>173</v>
      </c>
      <c r="C36" s="23" t="s">
        <v>53</v>
      </c>
      <c r="D36" s="32" t="s">
        <v>157</v>
      </c>
      <c r="E36" s="33">
        <v>1.6618055555555555</v>
      </c>
      <c r="F36" s="35"/>
      <c r="G36" s="46">
        <f t="shared" si="0"/>
        <v>41.788549937317185</v>
      </c>
      <c r="H36" s="47" t="str">
        <f>IF(B36=0,"",(IF(ISNA(VLOOKUP(B36,League!$C$10:$C$138,1,FALSE)),"New","-")))</f>
        <v>-</v>
      </c>
    </row>
    <row r="37" spans="1:8" ht="12.75">
      <c r="A37" s="43">
        <v>28</v>
      </c>
      <c r="B37" s="22" t="s">
        <v>174</v>
      </c>
      <c r="C37" s="23" t="s">
        <v>175</v>
      </c>
      <c r="D37" s="32" t="s">
        <v>157</v>
      </c>
      <c r="E37" s="33">
        <v>1.7493055555555557</v>
      </c>
      <c r="F37" s="35"/>
      <c r="G37" s="46">
        <f t="shared" si="0"/>
        <v>39.69829297340215</v>
      </c>
      <c r="H37" s="47" t="str">
        <f>IF(B37=0,"",(IF(ISNA(VLOOKUP(B37,League!$C$10:$C$138,1,FALSE)),"New","-")))</f>
        <v>New</v>
      </c>
    </row>
    <row r="38" spans="1:8" ht="12.75">
      <c r="A38" s="43">
        <v>29</v>
      </c>
      <c r="B38" s="22" t="s">
        <v>176</v>
      </c>
      <c r="C38" s="23" t="s">
        <v>175</v>
      </c>
      <c r="D38" s="32" t="s">
        <v>157</v>
      </c>
      <c r="E38" s="33">
        <v>1.854861111111111</v>
      </c>
      <c r="F38" s="35"/>
      <c r="G38" s="46">
        <f t="shared" si="0"/>
        <v>37.43916136278548</v>
      </c>
      <c r="H38" s="47" t="str">
        <f>IF(B38=0,"",(IF(ISNA(VLOOKUP(B38,League!$C$10:$C$138,1,FALSE)),"New","-")))</f>
        <v>New</v>
      </c>
    </row>
    <row r="39" spans="1:8" ht="12.75">
      <c r="A39" s="43">
        <v>30</v>
      </c>
      <c r="B39" s="22" t="s">
        <v>177</v>
      </c>
      <c r="C39" s="23" t="s">
        <v>178</v>
      </c>
      <c r="D39" s="32" t="s">
        <v>179</v>
      </c>
      <c r="E39" s="33">
        <v>2.0187500000000003</v>
      </c>
      <c r="F39" s="35"/>
      <c r="G39" s="46">
        <f t="shared" si="0"/>
        <v>34.39972480220158</v>
      </c>
      <c r="H39" s="47" t="str">
        <f>IF(B39=0,"",(IF(ISNA(VLOOKUP(B39,League!$C$10:$C$138,1,FALSE)),"New","-")))</f>
        <v>New</v>
      </c>
    </row>
    <row r="40" spans="1:8" ht="12.75">
      <c r="A40" s="43">
        <v>31</v>
      </c>
      <c r="B40" s="22" t="s">
        <v>180</v>
      </c>
      <c r="C40" s="23" t="s">
        <v>181</v>
      </c>
      <c r="D40" s="32" t="s">
        <v>157</v>
      </c>
      <c r="E40" s="33">
        <v>2.0652777777777778</v>
      </c>
      <c r="F40" s="35"/>
      <c r="G40" s="46">
        <f t="shared" si="0"/>
        <v>33.6247478143914</v>
      </c>
      <c r="H40" s="47" t="str">
        <f>IF(B40=0,"",(IF(ISNA(VLOOKUP(B40,League!$C$10:$C$138,1,FALSE)),"New","-")))</f>
        <v>New</v>
      </c>
    </row>
    <row r="41" spans="1:8" ht="12.75">
      <c r="A41" s="43">
        <v>32</v>
      </c>
      <c r="B41" s="22" t="s">
        <v>182</v>
      </c>
      <c r="C41" s="23" t="s">
        <v>82</v>
      </c>
      <c r="D41" s="32" t="s">
        <v>183</v>
      </c>
      <c r="E41" s="33">
        <v>2.1999999999999997</v>
      </c>
      <c r="F41" s="35"/>
      <c r="G41" s="46">
        <f t="shared" si="0"/>
        <v>31.565656565656575</v>
      </c>
      <c r="H41" s="47" t="str">
        <f>IF(B41=0,"",(IF(ISNA(VLOOKUP(B41,League!$C$10:$C$138,1,FALSE)),"New","-")))</f>
        <v>New</v>
      </c>
    </row>
    <row r="42" spans="1:8" ht="12.75">
      <c r="A42" s="43">
        <v>33</v>
      </c>
      <c r="B42" s="22" t="s">
        <v>184</v>
      </c>
      <c r="C42" s="23" t="s">
        <v>53</v>
      </c>
      <c r="D42" s="32" t="s">
        <v>157</v>
      </c>
      <c r="E42" s="33">
        <v>2.7173611111111113</v>
      </c>
      <c r="F42" s="35" t="s">
        <v>214</v>
      </c>
      <c r="G42" s="46">
        <f t="shared" si="0"/>
        <v>0</v>
      </c>
      <c r="H42" s="47" t="str">
        <f>IF(B42=0,"",(IF(ISNA(VLOOKUP(B42,League!$C$10:$C$138,1,FALSE)),"New","-")))</f>
        <v>New</v>
      </c>
    </row>
    <row r="43" spans="1:8" ht="12.75">
      <c r="A43" s="43">
        <v>34</v>
      </c>
      <c r="B43" s="22" t="s">
        <v>185</v>
      </c>
      <c r="C43" s="23" t="s">
        <v>63</v>
      </c>
      <c r="D43" s="32" t="s">
        <v>157</v>
      </c>
      <c r="E43" s="33">
        <v>2.726388888888889</v>
      </c>
      <c r="F43" s="35" t="s">
        <v>214</v>
      </c>
      <c r="G43" s="46">
        <f t="shared" si="0"/>
        <v>0</v>
      </c>
      <c r="H43" s="47" t="str">
        <f>IF(B43=0,"",(IF(ISNA(VLOOKUP(B43,League!$C$10:$C$138,1,FALSE)),"New","-")))</f>
        <v>New</v>
      </c>
    </row>
    <row r="44" spans="1:8" ht="12.75">
      <c r="A44" s="43">
        <v>35</v>
      </c>
      <c r="B44" s="22" t="s">
        <v>186</v>
      </c>
      <c r="C44" s="23" t="s">
        <v>63</v>
      </c>
      <c r="D44" s="32" t="s">
        <v>157</v>
      </c>
      <c r="E44" s="33">
        <v>2.7312499999999997</v>
      </c>
      <c r="F44" s="35" t="s">
        <v>214</v>
      </c>
      <c r="G44" s="46">
        <f t="shared" si="0"/>
        <v>0</v>
      </c>
      <c r="H44" s="47" t="str">
        <f>IF(B44=0,"",(IF(ISNA(VLOOKUP(B44,League!$C$10:$C$138,1,FALSE)),"New","-")))</f>
        <v>New</v>
      </c>
    </row>
    <row r="45" spans="1:8" ht="12.75">
      <c r="A45" s="43">
        <v>36</v>
      </c>
      <c r="B45" s="22" t="s">
        <v>187</v>
      </c>
      <c r="C45" s="23" t="s">
        <v>188</v>
      </c>
      <c r="D45" s="32" t="s">
        <v>157</v>
      </c>
      <c r="E45" s="33">
        <v>2.0659722222222223</v>
      </c>
      <c r="F45" s="35" t="s">
        <v>214</v>
      </c>
      <c r="G45" s="46">
        <f t="shared" si="0"/>
        <v>0</v>
      </c>
      <c r="H45" s="47" t="str">
        <f>IF(B45=0,"",(IF(ISNA(VLOOKUP(B45,League!$C$10:$C$138,1,FALSE)),"New","-")))</f>
        <v>New</v>
      </c>
    </row>
    <row r="46" spans="1:8" ht="12.75">
      <c r="A46" s="43">
        <v>37</v>
      </c>
      <c r="B46" s="22" t="s">
        <v>77</v>
      </c>
      <c r="C46" s="23" t="s">
        <v>92</v>
      </c>
      <c r="D46" s="32" t="s">
        <v>157</v>
      </c>
      <c r="E46" s="33">
        <v>0.9006944444444445</v>
      </c>
      <c r="F46" s="35" t="s">
        <v>214</v>
      </c>
      <c r="G46" s="46">
        <f t="shared" si="0"/>
        <v>0</v>
      </c>
      <c r="H46" s="47" t="str">
        <f>IF(B46=0,"",(IF(ISNA(VLOOKUP(B46,League!$C$10:$C$138,1,FALSE)),"New","-")))</f>
        <v>-</v>
      </c>
    </row>
    <row r="47" spans="1:8" ht="12.75">
      <c r="A47" s="43">
        <v>38</v>
      </c>
      <c r="B47" s="22"/>
      <c r="C47" s="23"/>
      <c r="D47" s="32"/>
      <c r="E47" s="33"/>
      <c r="F47" s="35"/>
      <c r="G47" s="46" t="str">
        <f t="shared" si="0"/>
        <v> </v>
      </c>
      <c r="H47" s="47">
        <f>IF(B47=0,"",(IF(ISNA(VLOOKUP(B47,League!$C$10:$C$138,1,FALSE)),"New","-")))</f>
      </c>
    </row>
    <row r="48" spans="1:8" ht="12.75">
      <c r="A48" s="43">
        <v>39</v>
      </c>
      <c r="B48" s="22"/>
      <c r="C48" s="23"/>
      <c r="D48" s="32"/>
      <c r="E48" s="33"/>
      <c r="F48" s="35"/>
      <c r="G48" s="46" t="str">
        <f t="shared" si="0"/>
        <v> </v>
      </c>
      <c r="H48" s="47">
        <f>IF(B48=0,"",(IF(ISNA(VLOOKUP(B48,League!$C$10:$C$138,1,FALSE)),"New","-")))</f>
      </c>
    </row>
    <row r="49" spans="1:8" ht="12.75">
      <c r="A49" s="43">
        <v>40</v>
      </c>
      <c r="B49" s="22"/>
      <c r="C49" s="23"/>
      <c r="D49" s="32"/>
      <c r="E49" s="33"/>
      <c r="F49" s="35"/>
      <c r="G49" s="46" t="str">
        <f t="shared" si="0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0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0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0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0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0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t="shared" si="0"/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aca="true" t="shared" si="1" ref="G75:G100">IF(ISBLANK(F75),IF(ISBLANK(E75)," ",E$10/E75*100),0)</f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1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1"/>
        <v> </v>
      </c>
      <c r="H99" s="47">
        <f>IF(B99=0,"",(IF(ISNA(VLOOKUP(B99,League!$C$10:$C$138,1,FALSE)),"New","-")))</f>
      </c>
    </row>
    <row r="100" spans="1:8" ht="12.75">
      <c r="A100" s="43"/>
      <c r="B100" s="38"/>
      <c r="C100" s="43"/>
      <c r="D100" s="44"/>
      <c r="E100" s="45"/>
      <c r="F100" s="48"/>
      <c r="G100" s="46" t="str">
        <f t="shared" si="1"/>
        <v> </v>
      </c>
      <c r="H100" s="47">
        <f>IF(B100=0,"",(IF(ISNA(VLOOKUP(B100,League!$C$10:$C$138,1,FALSE)),"New","-")))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26">
      <selection activeCell="B42" activeCellId="10" sqref="B11:D11 B12:D12 B18:D18 B19:D19 B20:D20 B23:D25 B27:D27 B31:D33 B35:D36 B38:D39 B42:D42"/>
    </sheetView>
  </sheetViews>
  <sheetFormatPr defaultColWidth="9.140625" defaultRowHeight="12.75"/>
  <cols>
    <col min="1" max="1" width="9.57421875" style="37" customWidth="1"/>
    <col min="2" max="2" width="27.57421875" style="37" customWidth="1"/>
    <col min="3" max="4" width="9.140625" style="37" customWidth="1"/>
    <col min="5" max="5" width="12.28125" style="37" customWidth="1"/>
    <col min="6" max="7" width="9.140625" style="37" customWidth="1"/>
    <col min="8" max="8" width="6.28125" style="37" customWidth="1"/>
    <col min="9" max="16384" width="9.140625" style="37" customWidth="1"/>
  </cols>
  <sheetData>
    <row r="1" spans="1:8" ht="42.75" customHeight="1">
      <c r="A1" s="89" t="str">
        <f>Title!A1</f>
        <v>Kent Orienteering League 2008/9 - Short Distance Competition           Yellow</v>
      </c>
      <c r="B1" s="89"/>
      <c r="C1" s="89"/>
      <c r="D1" s="89"/>
      <c r="E1" s="89"/>
      <c r="F1" s="89"/>
      <c r="G1" s="89"/>
      <c r="H1" s="89"/>
    </row>
    <row r="3" spans="1:2" ht="12.75">
      <c r="A3" s="5"/>
      <c r="B3" s="6" t="s">
        <v>29</v>
      </c>
    </row>
    <row r="4" spans="1:2" ht="12.75">
      <c r="A4" s="38" t="s">
        <v>38</v>
      </c>
      <c r="B4" s="58">
        <v>39893</v>
      </c>
    </row>
    <row r="5" spans="1:2" ht="12.75">
      <c r="A5" s="38" t="s">
        <v>5</v>
      </c>
      <c r="B5" s="22" t="s">
        <v>189</v>
      </c>
    </row>
    <row r="6" spans="1:2" ht="12.75">
      <c r="A6" s="38" t="s">
        <v>7</v>
      </c>
      <c r="B6" s="22" t="s">
        <v>190</v>
      </c>
    </row>
    <row r="7" spans="1:8" ht="12.75">
      <c r="A7" s="38" t="s">
        <v>6</v>
      </c>
      <c r="B7" s="22" t="s">
        <v>191</v>
      </c>
      <c r="E7" s="37" t="s">
        <v>37</v>
      </c>
      <c r="G7" s="2"/>
      <c r="H7" s="39" t="str">
        <f>IF(B7=0,"",(IF(ISNA(VLOOKUP(B7,League!$C$10:$C$138,1,FALSE)),"New","-")))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35</v>
      </c>
      <c r="G9" s="10" t="s">
        <v>34</v>
      </c>
      <c r="H9" s="10" t="s">
        <v>36</v>
      </c>
    </row>
    <row r="10" spans="1:8" ht="13.5" thickTop="1">
      <c r="A10" s="40">
        <v>1</v>
      </c>
      <c r="B10" s="27" t="s">
        <v>68</v>
      </c>
      <c r="C10" s="26" t="s">
        <v>61</v>
      </c>
      <c r="D10" s="28" t="s">
        <v>54</v>
      </c>
      <c r="E10" s="29">
        <v>0.010324074074074074</v>
      </c>
      <c r="F10" s="30"/>
      <c r="G10" s="41">
        <f>IF(ISBLANK(F10),IF(ISBLANK(E10)," ",E$10/E10*100),0)</f>
        <v>100</v>
      </c>
      <c r="H10" s="42" t="str">
        <f>IF(B10=0,"",(IF(ISNA(VLOOKUP(B10,League!$C$10:$C$138,1,FALSE)),"New","-")))</f>
        <v>-</v>
      </c>
    </row>
    <row r="11" spans="1:8" ht="12.75">
      <c r="A11" s="43">
        <v>2</v>
      </c>
      <c r="B11" s="31" t="s">
        <v>192</v>
      </c>
      <c r="C11" s="23" t="s">
        <v>127</v>
      </c>
      <c r="D11" s="32" t="s">
        <v>193</v>
      </c>
      <c r="E11" s="33">
        <v>0.011331018518518518</v>
      </c>
      <c r="F11" s="34"/>
      <c r="G11" s="46">
        <f aca="true" t="shared" si="0" ref="G11:G74">IF(ISBLANK(F11),IF(ISBLANK(E11)," ",E$10/E11*100),0)</f>
        <v>91.11338100102145</v>
      </c>
      <c r="H11" s="47" t="str">
        <f>IF(B11=0,"",(IF(ISNA(VLOOKUP(B11,League!$C$10:$C$138,1,FALSE)),"New","-")))</f>
        <v>-</v>
      </c>
    </row>
    <row r="12" spans="1:8" ht="12.75">
      <c r="A12" s="43">
        <v>3</v>
      </c>
      <c r="B12" s="31" t="s">
        <v>194</v>
      </c>
      <c r="C12" s="23" t="s">
        <v>127</v>
      </c>
      <c r="D12" s="32" t="s">
        <v>193</v>
      </c>
      <c r="E12" s="33">
        <v>0.011944444444444445</v>
      </c>
      <c r="F12" s="34"/>
      <c r="G12" s="46">
        <f t="shared" si="0"/>
        <v>86.43410852713178</v>
      </c>
      <c r="H12" s="47" t="str">
        <f>IF(B12=0,"",(IF(ISNA(VLOOKUP(B12,League!$C$10:$C$138,1,FALSE)),"New","-")))</f>
        <v>-</v>
      </c>
    </row>
    <row r="13" spans="1:8" ht="12.75">
      <c r="A13" s="43">
        <v>4</v>
      </c>
      <c r="B13" s="31" t="s">
        <v>73</v>
      </c>
      <c r="C13" s="23" t="s">
        <v>56</v>
      </c>
      <c r="D13" s="32" t="s">
        <v>54</v>
      </c>
      <c r="E13" s="33">
        <v>0.012106481481481482</v>
      </c>
      <c r="F13" s="34"/>
      <c r="G13" s="46">
        <f t="shared" si="0"/>
        <v>85.27724665391969</v>
      </c>
      <c r="H13" s="47" t="str">
        <f>IF(B13=0,"",(IF(ISNA(VLOOKUP(B13,League!$C$10:$C$138,1,FALSE)),"New","-")))</f>
        <v>-</v>
      </c>
    </row>
    <row r="14" spans="1:8" ht="12.75">
      <c r="A14" s="43">
        <v>5</v>
      </c>
      <c r="B14" s="31" t="s">
        <v>108</v>
      </c>
      <c r="C14" s="23" t="s">
        <v>56</v>
      </c>
      <c r="D14" s="32" t="s">
        <v>54</v>
      </c>
      <c r="E14" s="33">
        <v>0.012592592592592593</v>
      </c>
      <c r="F14" s="34"/>
      <c r="G14" s="46">
        <f t="shared" si="0"/>
        <v>81.98529411764706</v>
      </c>
      <c r="H14" s="47" t="str">
        <f>IF(B14=0,"",(IF(ISNA(VLOOKUP(B14,League!$C$10:$C$138,1,FALSE)),"New","-")))</f>
        <v>-</v>
      </c>
    </row>
    <row r="15" spans="1:8" ht="12.75">
      <c r="A15" s="43">
        <v>6</v>
      </c>
      <c r="B15" s="31" t="s">
        <v>62</v>
      </c>
      <c r="C15" s="23" t="s">
        <v>63</v>
      </c>
      <c r="D15" s="32" t="s">
        <v>64</v>
      </c>
      <c r="E15" s="33">
        <v>0.012719907407407407</v>
      </c>
      <c r="F15" s="34"/>
      <c r="G15" s="46">
        <f t="shared" si="0"/>
        <v>81.16469517743403</v>
      </c>
      <c r="H15" s="47" t="str">
        <f>IF(B15=0,"",(IF(ISNA(VLOOKUP(B15,League!$C$10:$C$138,1,FALSE)),"New","-")))</f>
        <v>-</v>
      </c>
    </row>
    <row r="16" spans="1:8" ht="12.75">
      <c r="A16" s="43">
        <v>7</v>
      </c>
      <c r="B16" s="31" t="s">
        <v>57</v>
      </c>
      <c r="C16" s="23" t="s">
        <v>140</v>
      </c>
      <c r="D16" s="32" t="s">
        <v>64</v>
      </c>
      <c r="E16" s="33">
        <v>0.012905092592592591</v>
      </c>
      <c r="F16" s="34"/>
      <c r="G16" s="46">
        <f t="shared" si="0"/>
        <v>80</v>
      </c>
      <c r="H16" s="47" t="str">
        <f>IF(B16=0,"",(IF(ISNA(VLOOKUP(B16,League!$C$10:$C$138,1,FALSE)),"New","-")))</f>
        <v>-</v>
      </c>
    </row>
    <row r="17" spans="1:8" ht="12.75">
      <c r="A17" s="43">
        <v>8</v>
      </c>
      <c r="B17" s="31" t="s">
        <v>72</v>
      </c>
      <c r="C17" s="23" t="s">
        <v>61</v>
      </c>
      <c r="D17" s="32" t="s">
        <v>54</v>
      </c>
      <c r="E17" s="33">
        <v>0.013125</v>
      </c>
      <c r="F17" s="35"/>
      <c r="G17" s="46">
        <f t="shared" si="0"/>
        <v>78.65961199294533</v>
      </c>
      <c r="H17" s="47" t="str">
        <f>IF(B17=0,"",(IF(ISNA(VLOOKUP(B17,League!$C$10:$C$138,1,FALSE)),"New","-")))</f>
        <v>-</v>
      </c>
    </row>
    <row r="18" spans="1:8" ht="12.75">
      <c r="A18" s="43">
        <v>9</v>
      </c>
      <c r="B18" s="31" t="s">
        <v>195</v>
      </c>
      <c r="C18" s="23" t="s">
        <v>196</v>
      </c>
      <c r="D18" s="32" t="s">
        <v>54</v>
      </c>
      <c r="E18" s="33">
        <v>0.01329861111111111</v>
      </c>
      <c r="F18" s="35"/>
      <c r="G18" s="46">
        <f t="shared" si="0"/>
        <v>77.63272410791994</v>
      </c>
      <c r="H18" s="47" t="str">
        <f>IF(B18=0,"",(IF(ISNA(VLOOKUP(B18,League!$C$10:$C$138,1,FALSE)),"New","-")))</f>
        <v>New</v>
      </c>
    </row>
    <row r="19" spans="1:8" ht="12.75">
      <c r="A19" s="43">
        <v>10</v>
      </c>
      <c r="B19" s="31" t="s">
        <v>59</v>
      </c>
      <c r="C19" s="23" t="s">
        <v>117</v>
      </c>
      <c r="D19" s="32" t="s">
        <v>64</v>
      </c>
      <c r="E19" s="33">
        <v>0.013541666666666667</v>
      </c>
      <c r="F19" s="35"/>
      <c r="G19" s="46">
        <f t="shared" si="0"/>
        <v>76.23931623931624</v>
      </c>
      <c r="H19" s="47" t="str">
        <f>IF(B19=0,"",(IF(ISNA(VLOOKUP(B19,League!$C$10:$C$138,1,FALSE)),"New","-")))</f>
        <v>-</v>
      </c>
    </row>
    <row r="20" spans="1:8" ht="12.75">
      <c r="A20" s="43">
        <v>11</v>
      </c>
      <c r="B20" s="31" t="s">
        <v>197</v>
      </c>
      <c r="C20" s="23" t="s">
        <v>127</v>
      </c>
      <c r="D20" s="32" t="s">
        <v>193</v>
      </c>
      <c r="E20" s="33">
        <v>0.01392361111111111</v>
      </c>
      <c r="F20" s="35"/>
      <c r="G20" s="46">
        <f t="shared" si="0"/>
        <v>74.14796342477142</v>
      </c>
      <c r="H20" s="47" t="str">
        <f>IF(B20=0,"",(IF(ISNA(VLOOKUP(B20,League!$C$10:$C$138,1,FALSE)),"New","-")))</f>
        <v>-</v>
      </c>
    </row>
    <row r="21" spans="1:8" ht="12.75">
      <c r="A21" s="43">
        <v>12</v>
      </c>
      <c r="B21" s="31" t="s">
        <v>75</v>
      </c>
      <c r="C21" s="23" t="s">
        <v>56</v>
      </c>
      <c r="D21" s="32" t="s">
        <v>54</v>
      </c>
      <c r="E21" s="33">
        <v>0.013958333333333335</v>
      </c>
      <c r="F21" s="35"/>
      <c r="G21" s="46">
        <f t="shared" si="0"/>
        <v>73.96351575456053</v>
      </c>
      <c r="H21" s="47" t="str">
        <f>IF(B21=0,"",(IF(ISNA(VLOOKUP(B21,League!$C$10:$C$138,1,FALSE)),"New","-")))</f>
        <v>-</v>
      </c>
    </row>
    <row r="22" spans="1:8" ht="12.75">
      <c r="A22" s="43">
        <v>13</v>
      </c>
      <c r="B22" s="31" t="s">
        <v>67</v>
      </c>
      <c r="C22" s="23" t="s">
        <v>61</v>
      </c>
      <c r="D22" s="32" t="s">
        <v>54</v>
      </c>
      <c r="E22" s="33">
        <v>0.015231481481481483</v>
      </c>
      <c r="F22" s="35"/>
      <c r="G22" s="46">
        <f t="shared" si="0"/>
        <v>67.78115501519756</v>
      </c>
      <c r="H22" s="47" t="str">
        <f>IF(B22=0,"",(IF(ISNA(VLOOKUP(B22,League!$C$10:$C$138,1,FALSE)),"New","-")))</f>
        <v>-</v>
      </c>
    </row>
    <row r="23" spans="1:8" ht="12.75">
      <c r="A23" s="43">
        <v>14</v>
      </c>
      <c r="B23" s="31" t="s">
        <v>198</v>
      </c>
      <c r="C23" s="23" t="s">
        <v>129</v>
      </c>
      <c r="D23" s="32" t="s">
        <v>54</v>
      </c>
      <c r="E23" s="33">
        <v>0.015300925925925926</v>
      </c>
      <c r="F23" s="35"/>
      <c r="G23" s="46">
        <f t="shared" si="0"/>
        <v>67.47352496217852</v>
      </c>
      <c r="H23" s="47" t="str">
        <f>IF(B23=0,"",(IF(ISNA(VLOOKUP(B23,League!$C$10:$C$138,1,FALSE)),"New","-")))</f>
        <v>New</v>
      </c>
    </row>
    <row r="24" spans="1:8" ht="12.75">
      <c r="A24" s="43">
        <v>15</v>
      </c>
      <c r="B24" s="31" t="s">
        <v>199</v>
      </c>
      <c r="C24" s="23" t="s">
        <v>147</v>
      </c>
      <c r="D24" s="32" t="s">
        <v>54</v>
      </c>
      <c r="E24" s="33">
        <v>0.0165625</v>
      </c>
      <c r="F24" s="35"/>
      <c r="G24" s="46">
        <f t="shared" si="0"/>
        <v>62.3340321453529</v>
      </c>
      <c r="H24" s="47" t="str">
        <f>IF(B24=0,"",(IF(ISNA(VLOOKUP(B24,League!$C$10:$C$138,1,FALSE)),"New","-")))</f>
        <v>New</v>
      </c>
    </row>
    <row r="25" spans="1:8" ht="12.75">
      <c r="A25" s="43">
        <v>16</v>
      </c>
      <c r="B25" s="31" t="s">
        <v>200</v>
      </c>
      <c r="C25" s="23" t="s">
        <v>103</v>
      </c>
      <c r="D25" s="32" t="s">
        <v>64</v>
      </c>
      <c r="E25" s="33">
        <v>0.01707175925925926</v>
      </c>
      <c r="F25" s="35"/>
      <c r="G25" s="46">
        <f t="shared" si="0"/>
        <v>60.47457627118644</v>
      </c>
      <c r="H25" s="47" t="str">
        <f>IF(B25=0,"",(IF(ISNA(VLOOKUP(B25,League!$C$10:$C$138,1,FALSE)),"New","-")))</f>
        <v>-</v>
      </c>
    </row>
    <row r="26" spans="1:8" ht="12.75">
      <c r="A26" s="43">
        <v>17</v>
      </c>
      <c r="B26" s="31" t="s">
        <v>55</v>
      </c>
      <c r="C26" s="23" t="s">
        <v>56</v>
      </c>
      <c r="D26" s="32" t="s">
        <v>54</v>
      </c>
      <c r="E26" s="33">
        <v>0.017291666666666667</v>
      </c>
      <c r="F26" s="35"/>
      <c r="G26" s="46">
        <f t="shared" si="0"/>
        <v>59.70548862115127</v>
      </c>
      <c r="H26" s="47" t="str">
        <f>IF(B26=0,"",(IF(ISNA(VLOOKUP(B26,League!$C$10:$C$138,1,FALSE)),"New","-")))</f>
        <v>-</v>
      </c>
    </row>
    <row r="27" spans="1:8" ht="12.75">
      <c r="A27" s="43">
        <v>18</v>
      </c>
      <c r="B27" s="31" t="s">
        <v>201</v>
      </c>
      <c r="C27" s="23" t="s">
        <v>103</v>
      </c>
      <c r="D27" s="32" t="s">
        <v>54</v>
      </c>
      <c r="E27" s="33">
        <v>0.018275462962962962</v>
      </c>
      <c r="F27" s="35"/>
      <c r="G27" s="46">
        <f t="shared" si="0"/>
        <v>56.491450284990506</v>
      </c>
      <c r="H27" s="47" t="str">
        <f>IF(B27=0,"",(IF(ISNA(VLOOKUP(B27,League!$C$10:$C$138,1,FALSE)),"New","-")))</f>
        <v>-</v>
      </c>
    </row>
    <row r="28" spans="1:8" ht="12.75">
      <c r="A28" s="43">
        <v>19</v>
      </c>
      <c r="B28" s="31" t="s">
        <v>124</v>
      </c>
      <c r="C28" s="23" t="s">
        <v>125</v>
      </c>
      <c r="D28" s="32" t="s">
        <v>54</v>
      </c>
      <c r="E28" s="33">
        <v>0.01943287037037037</v>
      </c>
      <c r="F28" s="36"/>
      <c r="G28" s="46">
        <f t="shared" si="0"/>
        <v>53.12686122692079</v>
      </c>
      <c r="H28" s="47" t="str">
        <f>IF(B28=0,"",(IF(ISNA(VLOOKUP(B28,League!$C$10:$C$138,1,FALSE)),"New","-")))</f>
        <v>-</v>
      </c>
    </row>
    <row r="29" spans="1:8" ht="12.75">
      <c r="A29" s="43">
        <v>20</v>
      </c>
      <c r="B29" s="31" t="s">
        <v>70</v>
      </c>
      <c r="C29" s="23" t="s">
        <v>53</v>
      </c>
      <c r="D29" s="32" t="s">
        <v>64</v>
      </c>
      <c r="E29" s="33">
        <v>0.021585648148148145</v>
      </c>
      <c r="F29" s="35"/>
      <c r="G29" s="46">
        <f t="shared" si="0"/>
        <v>47.82841823056301</v>
      </c>
      <c r="H29" s="47" t="str">
        <f>IF(B29=0,"",(IF(ISNA(VLOOKUP(B29,League!$C$10:$C$138,1,FALSE)),"New","-")))</f>
        <v>-</v>
      </c>
    </row>
    <row r="30" spans="1:8" ht="12.75">
      <c r="A30" s="43">
        <v>21</v>
      </c>
      <c r="B30" s="22" t="s">
        <v>163</v>
      </c>
      <c r="C30" s="23" t="s">
        <v>71</v>
      </c>
      <c r="D30" s="32" t="s">
        <v>54</v>
      </c>
      <c r="E30" s="33">
        <v>0.02199074074074074</v>
      </c>
      <c r="F30" s="35"/>
      <c r="G30" s="46">
        <f t="shared" si="0"/>
        <v>46.94736842105263</v>
      </c>
      <c r="H30" s="47" t="str">
        <f>IF(B30=0,"",(IF(ISNA(VLOOKUP(B30,League!$C$10:$C$138,1,FALSE)),"New","-")))</f>
        <v>-</v>
      </c>
    </row>
    <row r="31" spans="1:8" ht="12.75">
      <c r="A31" s="43">
        <v>22</v>
      </c>
      <c r="B31" s="22" t="s">
        <v>202</v>
      </c>
      <c r="C31" s="23" t="s">
        <v>58</v>
      </c>
      <c r="D31" s="32" t="s">
        <v>54</v>
      </c>
      <c r="E31" s="33">
        <v>0.0249537037037037</v>
      </c>
      <c r="F31" s="35"/>
      <c r="G31" s="46">
        <f t="shared" si="0"/>
        <v>41.37291280148423</v>
      </c>
      <c r="H31" s="47" t="str">
        <f>IF(B31=0,"",(IF(ISNA(VLOOKUP(B31,League!$C$10:$C$138,1,FALSE)),"New","-")))</f>
        <v>-</v>
      </c>
    </row>
    <row r="32" spans="1:8" ht="12.75">
      <c r="A32" s="43">
        <v>23</v>
      </c>
      <c r="B32" s="22" t="s">
        <v>203</v>
      </c>
      <c r="C32" s="23" t="s">
        <v>170</v>
      </c>
      <c r="D32" s="32" t="s">
        <v>54</v>
      </c>
      <c r="E32" s="33">
        <v>0.025694444444444447</v>
      </c>
      <c r="F32" s="35"/>
      <c r="G32" s="46">
        <f t="shared" si="0"/>
        <v>40.18018018018017</v>
      </c>
      <c r="H32" s="47" t="str">
        <f>IF(B32=0,"",(IF(ISNA(VLOOKUP(B32,League!$C$10:$C$138,1,FALSE)),"New","-")))</f>
        <v>-</v>
      </c>
    </row>
    <row r="33" spans="1:8" ht="12.75">
      <c r="A33" s="43">
        <v>24</v>
      </c>
      <c r="B33" s="22" t="s">
        <v>204</v>
      </c>
      <c r="C33" s="23" t="s">
        <v>172</v>
      </c>
      <c r="D33" s="32" t="s">
        <v>54</v>
      </c>
      <c r="E33" s="33">
        <v>0.025914351851851855</v>
      </c>
      <c r="F33" s="35"/>
      <c r="G33" s="46">
        <f t="shared" si="0"/>
        <v>39.83921393479231</v>
      </c>
      <c r="H33" s="47" t="str">
        <f>IF(B33=0,"",(IF(ISNA(VLOOKUP(B33,League!$C$10:$C$138,1,FALSE)),"New","-")))</f>
        <v>-</v>
      </c>
    </row>
    <row r="34" spans="1:8" ht="12.75">
      <c r="A34" s="43">
        <v>25</v>
      </c>
      <c r="B34" s="22" t="s">
        <v>78</v>
      </c>
      <c r="C34" s="23" t="s">
        <v>53</v>
      </c>
      <c r="D34" s="32" t="s">
        <v>54</v>
      </c>
      <c r="E34" s="33">
        <v>0.026585648148148146</v>
      </c>
      <c r="F34" s="35"/>
      <c r="G34" s="46">
        <f t="shared" si="0"/>
        <v>38.833260774923815</v>
      </c>
      <c r="H34" s="47" t="str">
        <f>IF(B34=0,"",(IF(ISNA(VLOOKUP(B34,League!$C$10:$C$138,1,FALSE)),"New","-")))</f>
        <v>-</v>
      </c>
    </row>
    <row r="35" spans="1:8" ht="12.75">
      <c r="A35" s="43">
        <v>26</v>
      </c>
      <c r="B35" s="22" t="s">
        <v>205</v>
      </c>
      <c r="C35" s="23" t="s">
        <v>142</v>
      </c>
      <c r="D35" s="32" t="s">
        <v>54</v>
      </c>
      <c r="E35" s="33">
        <v>0.027233796296296298</v>
      </c>
      <c r="F35" s="35"/>
      <c r="G35" s="46">
        <f t="shared" si="0"/>
        <v>37.909052273693156</v>
      </c>
      <c r="H35" s="47" t="str">
        <f>IF(B35=0,"",(IF(ISNA(VLOOKUP(B35,League!$C$10:$C$138,1,FALSE)),"New","-")))</f>
        <v>New</v>
      </c>
    </row>
    <row r="36" spans="1:8" ht="12.75">
      <c r="A36" s="43">
        <v>27</v>
      </c>
      <c r="B36" s="22" t="s">
        <v>206</v>
      </c>
      <c r="C36" s="23" t="s">
        <v>142</v>
      </c>
      <c r="D36" s="32" t="s">
        <v>54</v>
      </c>
      <c r="E36" s="33">
        <v>0.029328703703703704</v>
      </c>
      <c r="F36" s="35"/>
      <c r="G36" s="46">
        <f t="shared" si="0"/>
        <v>35.201262825572215</v>
      </c>
      <c r="H36" s="47" t="str">
        <f>IF(B36=0,"",(IF(ISNA(VLOOKUP(B36,League!$C$10:$C$138,1,FALSE)),"New","-")))</f>
        <v>New</v>
      </c>
    </row>
    <row r="37" spans="1:8" ht="12.75">
      <c r="A37" s="43">
        <v>28</v>
      </c>
      <c r="B37" s="22" t="s">
        <v>76</v>
      </c>
      <c r="C37" s="23" t="s">
        <v>66</v>
      </c>
      <c r="D37" s="32" t="s">
        <v>54</v>
      </c>
      <c r="E37" s="33">
        <v>0.03070601851851852</v>
      </c>
      <c r="F37" s="35"/>
      <c r="G37" s="46">
        <f t="shared" si="0"/>
        <v>33.622314361100635</v>
      </c>
      <c r="H37" s="47" t="str">
        <f>IF(B37=0,"",(IF(ISNA(VLOOKUP(B37,League!$C$10:$C$138,1,FALSE)),"New","-")))</f>
        <v>-</v>
      </c>
    </row>
    <row r="38" spans="1:8" ht="12.75">
      <c r="A38" s="43">
        <v>29</v>
      </c>
      <c r="B38" s="22" t="s">
        <v>207</v>
      </c>
      <c r="C38" s="23" t="s">
        <v>208</v>
      </c>
      <c r="D38" s="32" t="s">
        <v>123</v>
      </c>
      <c r="E38" s="33">
        <v>0.03365740740740741</v>
      </c>
      <c r="F38" s="35"/>
      <c r="G38" s="46">
        <f t="shared" si="0"/>
        <v>30.674002751031637</v>
      </c>
      <c r="H38" s="47" t="str">
        <f>IF(B38=0,"",(IF(ISNA(VLOOKUP(B38,League!$C$10:$C$138,1,FALSE)),"New","-")))</f>
        <v>New</v>
      </c>
    </row>
    <row r="39" spans="1:8" ht="12.75">
      <c r="A39" s="43">
        <v>30</v>
      </c>
      <c r="B39" s="22" t="s">
        <v>209</v>
      </c>
      <c r="C39" s="23" t="s">
        <v>210</v>
      </c>
      <c r="D39" s="32" t="s">
        <v>54</v>
      </c>
      <c r="E39" s="33">
        <v>0.03459490740740741</v>
      </c>
      <c r="F39" s="35"/>
      <c r="G39" s="46">
        <f t="shared" si="0"/>
        <v>29.842756774841085</v>
      </c>
      <c r="H39" s="47" t="str">
        <f>IF(B39=0,"",(IF(ISNA(VLOOKUP(B39,League!$C$10:$C$138,1,FALSE)),"New","-")))</f>
        <v>New</v>
      </c>
    </row>
    <row r="40" spans="1:8" ht="12.75">
      <c r="A40" s="43">
        <v>31</v>
      </c>
      <c r="B40" s="22" t="s">
        <v>83</v>
      </c>
      <c r="C40" s="23" t="s">
        <v>211</v>
      </c>
      <c r="D40" s="32" t="s">
        <v>64</v>
      </c>
      <c r="E40" s="33">
        <v>0.04030092592592593</v>
      </c>
      <c r="F40" s="35"/>
      <c r="G40" s="46">
        <f t="shared" si="0"/>
        <v>25.617461229178634</v>
      </c>
      <c r="H40" s="47" t="str">
        <f>IF(B40=0,"",(IF(ISNA(VLOOKUP(B40,League!$C$10:$C$138,1,FALSE)),"New","-")))</f>
        <v>-</v>
      </c>
    </row>
    <row r="41" spans="1:8" ht="12.75">
      <c r="A41" s="43">
        <v>32</v>
      </c>
      <c r="B41" s="22" t="s">
        <v>81</v>
      </c>
      <c r="C41" s="23" t="s">
        <v>101</v>
      </c>
      <c r="D41" s="32" t="s">
        <v>64</v>
      </c>
      <c r="E41" s="33">
        <v>0.04047453703703704</v>
      </c>
      <c r="F41" s="35"/>
      <c r="G41" s="46">
        <f t="shared" si="0"/>
        <v>25.5075779239348</v>
      </c>
      <c r="H41" s="47" t="str">
        <f>IF(B41=0,"",(IF(ISNA(VLOOKUP(B41,League!$C$10:$C$138,1,FALSE)),"New","-")))</f>
        <v>-</v>
      </c>
    </row>
    <row r="42" spans="1:8" ht="12.75">
      <c r="A42" s="43">
        <v>33</v>
      </c>
      <c r="B42" s="22" t="s">
        <v>212</v>
      </c>
      <c r="C42" s="23" t="s">
        <v>213</v>
      </c>
      <c r="D42" s="32" t="s">
        <v>54</v>
      </c>
      <c r="E42" s="33">
        <v>0.04069444444444444</v>
      </c>
      <c r="F42" s="35"/>
      <c r="G42" s="46">
        <f t="shared" si="0"/>
        <v>25.36973833902162</v>
      </c>
      <c r="H42" s="47" t="str">
        <f>IF(B42=0,"",(IF(ISNA(VLOOKUP(B42,League!$C$10:$C$138,1,FALSE)),"New","-")))</f>
        <v>New</v>
      </c>
    </row>
    <row r="43" spans="1:8" ht="12.75">
      <c r="A43" s="43">
        <v>34</v>
      </c>
      <c r="B43" s="22" t="s">
        <v>143</v>
      </c>
      <c r="C43" s="23" t="s">
        <v>103</v>
      </c>
      <c r="D43" s="32" t="s">
        <v>54</v>
      </c>
      <c r="E43" s="33">
        <v>0.04719907407407407</v>
      </c>
      <c r="F43" s="35"/>
      <c r="G43" s="46">
        <f t="shared" si="0"/>
        <v>21.87346738597352</v>
      </c>
      <c r="H43" s="47" t="str">
        <f>IF(B43=0,"",(IF(ISNA(VLOOKUP(B43,League!$C$10:$C$138,1,FALSE)),"New","-")))</f>
        <v>-</v>
      </c>
    </row>
    <row r="44" spans="1:8" ht="12.75">
      <c r="A44" s="43">
        <v>35</v>
      </c>
      <c r="B44" s="22"/>
      <c r="C44" s="23"/>
      <c r="D44" s="32"/>
      <c r="E44" s="33"/>
      <c r="F44" s="35"/>
      <c r="G44" s="46" t="str">
        <f t="shared" si="0"/>
        <v> </v>
      </c>
      <c r="H44" s="47">
        <f>IF(B44=0,"",(IF(ISNA(VLOOKUP(B44,League!$C$10:$C$138,1,FALSE)),"New","-")))</f>
      </c>
    </row>
    <row r="45" spans="1:8" ht="12.75">
      <c r="A45" s="43">
        <v>36</v>
      </c>
      <c r="B45" s="22"/>
      <c r="C45" s="23"/>
      <c r="D45" s="32"/>
      <c r="E45" s="33"/>
      <c r="F45" s="35"/>
      <c r="G45" s="46" t="str">
        <f t="shared" si="0"/>
        <v> </v>
      </c>
      <c r="H45" s="47">
        <f>IF(B45=0,"",(IF(ISNA(VLOOKUP(B45,League!$C$10:$C$138,1,FALSE)),"New","-")))</f>
      </c>
    </row>
    <row r="46" spans="1:8" ht="12.75">
      <c r="A46" s="43">
        <v>37</v>
      </c>
      <c r="B46" s="22"/>
      <c r="C46" s="23"/>
      <c r="D46" s="32"/>
      <c r="E46" s="33"/>
      <c r="F46" s="35"/>
      <c r="G46" s="46" t="str">
        <f t="shared" si="0"/>
        <v> </v>
      </c>
      <c r="H46" s="47">
        <f>IF(B46=0,"",(IF(ISNA(VLOOKUP(B46,League!$C$10:$C$138,1,FALSE)),"New","-")))</f>
      </c>
    </row>
    <row r="47" spans="1:8" ht="12.75">
      <c r="A47" s="43">
        <v>38</v>
      </c>
      <c r="B47" s="22"/>
      <c r="C47" s="23"/>
      <c r="D47" s="32"/>
      <c r="E47" s="33"/>
      <c r="F47" s="35"/>
      <c r="G47" s="46" t="str">
        <f t="shared" si="0"/>
        <v> </v>
      </c>
      <c r="H47" s="47">
        <f>IF(B47=0,"",(IF(ISNA(VLOOKUP(B47,League!$C$10:$C$138,1,FALSE)),"New","-")))</f>
      </c>
    </row>
    <row r="48" spans="1:8" ht="12.75">
      <c r="A48" s="43">
        <v>39</v>
      </c>
      <c r="B48" s="22"/>
      <c r="C48" s="23"/>
      <c r="D48" s="32"/>
      <c r="E48" s="33"/>
      <c r="F48" s="35"/>
      <c r="G48" s="46" t="str">
        <f t="shared" si="0"/>
        <v> </v>
      </c>
      <c r="H48" s="47">
        <f>IF(B48=0,"",(IF(ISNA(VLOOKUP(B48,League!$C$10:$C$138,1,FALSE)),"New","-")))</f>
      </c>
    </row>
    <row r="49" spans="1:8" ht="12.75">
      <c r="A49" s="43">
        <v>40</v>
      </c>
      <c r="B49" s="22"/>
      <c r="C49" s="23"/>
      <c r="D49" s="32"/>
      <c r="E49" s="33"/>
      <c r="F49" s="35"/>
      <c r="G49" s="46" t="str">
        <f t="shared" si="0"/>
        <v> </v>
      </c>
      <c r="H49" s="47">
        <f>IF(B49=0,"",(IF(ISNA(VLOOKUP(B49,League!$C$10:$C$138,1,FALSE)),"New","-")))</f>
      </c>
    </row>
    <row r="50" spans="1:8" ht="12.75">
      <c r="A50" s="43"/>
      <c r="B50" s="38"/>
      <c r="C50" s="43"/>
      <c r="D50" s="44"/>
      <c r="E50" s="45"/>
      <c r="F50" s="48"/>
      <c r="G50" s="46" t="str">
        <f t="shared" si="0"/>
        <v> </v>
      </c>
      <c r="H50" s="47">
        <f>IF(B50=0,"",(IF(ISNA(VLOOKUP(B50,League!$C$10:$C$138,1,FALSE)),"New","-")))</f>
      </c>
    </row>
    <row r="51" spans="1:8" ht="12.75">
      <c r="A51" s="43"/>
      <c r="B51" s="38"/>
      <c r="C51" s="43"/>
      <c r="D51" s="44"/>
      <c r="E51" s="45"/>
      <c r="F51" s="48"/>
      <c r="G51" s="46" t="str">
        <f t="shared" si="0"/>
        <v> </v>
      </c>
      <c r="H51" s="47">
        <f>IF(B51=0,"",(IF(ISNA(VLOOKUP(B51,League!$C$10:$C$138,1,FALSE)),"New","-")))</f>
      </c>
    </row>
    <row r="52" spans="1:8" ht="12.75">
      <c r="A52" s="43"/>
      <c r="B52" s="38"/>
      <c r="C52" s="43"/>
      <c r="D52" s="44"/>
      <c r="E52" s="45"/>
      <c r="F52" s="48"/>
      <c r="G52" s="46" t="str">
        <f t="shared" si="0"/>
        <v> </v>
      </c>
      <c r="H52" s="47">
        <f>IF(B52=0,"",(IF(ISNA(VLOOKUP(B52,League!$C$10:$C$138,1,FALSE)),"New","-")))</f>
      </c>
    </row>
    <row r="53" spans="1:8" ht="12.75">
      <c r="A53" s="43"/>
      <c r="B53" s="38"/>
      <c r="C53" s="43"/>
      <c r="D53" s="44"/>
      <c r="E53" s="45"/>
      <c r="F53" s="48"/>
      <c r="G53" s="46" t="str">
        <f t="shared" si="0"/>
        <v> </v>
      </c>
      <c r="H53" s="47">
        <f>IF(B53=0,"",(IF(ISNA(VLOOKUP(B53,League!$C$10:$C$138,1,FALSE)),"New","-")))</f>
      </c>
    </row>
    <row r="54" spans="1:8" ht="12.75">
      <c r="A54" s="43"/>
      <c r="B54" s="38"/>
      <c r="C54" s="43"/>
      <c r="D54" s="44"/>
      <c r="E54" s="45"/>
      <c r="F54" s="48"/>
      <c r="G54" s="46" t="str">
        <f t="shared" si="0"/>
        <v> </v>
      </c>
      <c r="H54" s="47">
        <f>IF(B54=0,"",(IF(ISNA(VLOOKUP(B54,League!$C$10:$C$138,1,FALSE)),"New","-")))</f>
      </c>
    </row>
    <row r="55" spans="1:8" ht="12.75">
      <c r="A55" s="43"/>
      <c r="B55" s="38"/>
      <c r="C55" s="43"/>
      <c r="D55" s="44"/>
      <c r="E55" s="45"/>
      <c r="F55" s="48"/>
      <c r="G55" s="46" t="str">
        <f t="shared" si="0"/>
        <v> </v>
      </c>
      <c r="H55" s="47">
        <f>IF(B55=0,"",(IF(ISNA(VLOOKUP(B55,League!$C$10:$C$138,1,FALSE)),"New","-")))</f>
      </c>
    </row>
    <row r="56" spans="1:8" ht="12.75">
      <c r="A56" s="43"/>
      <c r="B56" s="38"/>
      <c r="C56" s="43"/>
      <c r="D56" s="44"/>
      <c r="E56" s="45"/>
      <c r="F56" s="48"/>
      <c r="G56" s="46" t="str">
        <f t="shared" si="0"/>
        <v> </v>
      </c>
      <c r="H56" s="47">
        <f>IF(B56=0,"",(IF(ISNA(VLOOKUP(B56,League!$C$10:$C$138,1,FALSE)),"New","-")))</f>
      </c>
    </row>
    <row r="57" spans="1:8" ht="12.75">
      <c r="A57" s="43"/>
      <c r="B57" s="38"/>
      <c r="C57" s="43"/>
      <c r="D57" s="44"/>
      <c r="E57" s="45"/>
      <c r="F57" s="48"/>
      <c r="G57" s="46" t="str">
        <f t="shared" si="0"/>
        <v> </v>
      </c>
      <c r="H57" s="47">
        <f>IF(B57=0,"",(IF(ISNA(VLOOKUP(B57,League!$C$10:$C$138,1,FALSE)),"New","-")))</f>
      </c>
    </row>
    <row r="58" spans="1:8" ht="12.75">
      <c r="A58" s="43"/>
      <c r="B58" s="38"/>
      <c r="C58" s="43"/>
      <c r="D58" s="44"/>
      <c r="E58" s="45"/>
      <c r="F58" s="48"/>
      <c r="G58" s="46" t="str">
        <f t="shared" si="0"/>
        <v> </v>
      </c>
      <c r="H58" s="47">
        <f>IF(B58=0,"",(IF(ISNA(VLOOKUP(B58,League!$C$10:$C$138,1,FALSE)),"New","-")))</f>
      </c>
    </row>
    <row r="59" spans="1:8" ht="12.75">
      <c r="A59" s="43"/>
      <c r="B59" s="38"/>
      <c r="C59" s="43"/>
      <c r="D59" s="44"/>
      <c r="E59" s="45"/>
      <c r="F59" s="48"/>
      <c r="G59" s="46" t="str">
        <f t="shared" si="0"/>
        <v> </v>
      </c>
      <c r="H59" s="47">
        <f>IF(B59=0,"",(IF(ISNA(VLOOKUP(B59,League!$C$10:$C$138,1,FALSE)),"New","-")))</f>
      </c>
    </row>
    <row r="60" spans="1:8" ht="12.75">
      <c r="A60" s="43"/>
      <c r="B60" s="38"/>
      <c r="C60" s="43"/>
      <c r="D60" s="44"/>
      <c r="E60" s="45"/>
      <c r="F60" s="48"/>
      <c r="G60" s="46" t="str">
        <f t="shared" si="0"/>
        <v> </v>
      </c>
      <c r="H60" s="47">
        <f>IF(B60=0,"",(IF(ISNA(VLOOKUP(B60,League!$C$10:$C$138,1,FALSE)),"New","-")))</f>
      </c>
    </row>
    <row r="61" spans="1:8" ht="12.75">
      <c r="A61" s="43"/>
      <c r="B61" s="38"/>
      <c r="C61" s="43"/>
      <c r="D61" s="44"/>
      <c r="E61" s="45"/>
      <c r="F61" s="48"/>
      <c r="G61" s="46" t="str">
        <f t="shared" si="0"/>
        <v> </v>
      </c>
      <c r="H61" s="47">
        <f>IF(B61=0,"",(IF(ISNA(VLOOKUP(B61,League!$C$10:$C$138,1,FALSE)),"New","-")))</f>
      </c>
    </row>
    <row r="62" spans="1:8" ht="12.75">
      <c r="A62" s="43"/>
      <c r="B62" s="38"/>
      <c r="C62" s="43"/>
      <c r="D62" s="44"/>
      <c r="E62" s="45"/>
      <c r="F62" s="48"/>
      <c r="G62" s="46" t="str">
        <f t="shared" si="0"/>
        <v> </v>
      </c>
      <c r="H62" s="47">
        <f>IF(B62=0,"",(IF(ISNA(VLOOKUP(B62,League!$C$10:$C$138,1,FALSE)),"New","-")))</f>
      </c>
    </row>
    <row r="63" spans="1:8" ht="12.75">
      <c r="A63" s="43"/>
      <c r="B63" s="38"/>
      <c r="C63" s="43"/>
      <c r="D63" s="44"/>
      <c r="E63" s="45"/>
      <c r="F63" s="48"/>
      <c r="G63" s="46" t="str">
        <f t="shared" si="0"/>
        <v> </v>
      </c>
      <c r="H63" s="47">
        <f>IF(B63=0,"",(IF(ISNA(VLOOKUP(B63,League!$C$10:$C$138,1,FALSE)),"New","-")))</f>
      </c>
    </row>
    <row r="64" spans="1:8" ht="12.75">
      <c r="A64" s="43"/>
      <c r="B64" s="38"/>
      <c r="C64" s="43"/>
      <c r="D64" s="44"/>
      <c r="E64" s="45"/>
      <c r="F64" s="48"/>
      <c r="G64" s="46" t="str">
        <f t="shared" si="0"/>
        <v> </v>
      </c>
      <c r="H64" s="47">
        <f>IF(B64=0,"",(IF(ISNA(VLOOKUP(B64,League!$C$10:$C$138,1,FALSE)),"New","-")))</f>
      </c>
    </row>
    <row r="65" spans="1:8" ht="12.75">
      <c r="A65" s="43"/>
      <c r="B65" s="38"/>
      <c r="C65" s="43"/>
      <c r="D65" s="44"/>
      <c r="E65" s="45"/>
      <c r="F65" s="48"/>
      <c r="G65" s="46" t="str">
        <f t="shared" si="0"/>
        <v> </v>
      </c>
      <c r="H65" s="47">
        <f>IF(B65=0,"",(IF(ISNA(VLOOKUP(B65,League!$C$10:$C$138,1,FALSE)),"New","-")))</f>
      </c>
    </row>
    <row r="66" spans="1:8" ht="12.75">
      <c r="A66" s="43"/>
      <c r="B66" s="38"/>
      <c r="C66" s="43"/>
      <c r="D66" s="44"/>
      <c r="E66" s="45"/>
      <c r="F66" s="48"/>
      <c r="G66" s="46" t="str">
        <f t="shared" si="0"/>
        <v> </v>
      </c>
      <c r="H66" s="47">
        <f>IF(B66=0,"",(IF(ISNA(VLOOKUP(B66,League!$C$10:$C$138,1,FALSE)),"New","-")))</f>
      </c>
    </row>
    <row r="67" spans="1:8" ht="12.75">
      <c r="A67" s="43"/>
      <c r="B67" s="38"/>
      <c r="C67" s="43"/>
      <c r="D67" s="44"/>
      <c r="E67" s="45"/>
      <c r="F67" s="48"/>
      <c r="G67" s="46" t="str">
        <f t="shared" si="0"/>
        <v> </v>
      </c>
      <c r="H67" s="47">
        <f>IF(B67=0,"",(IF(ISNA(VLOOKUP(B67,League!$C$10:$C$138,1,FALSE)),"New","-")))</f>
      </c>
    </row>
    <row r="68" spans="1:8" ht="12.75">
      <c r="A68" s="43"/>
      <c r="B68" s="38"/>
      <c r="C68" s="43"/>
      <c r="D68" s="44"/>
      <c r="E68" s="45"/>
      <c r="F68" s="48"/>
      <c r="G68" s="46" t="str">
        <f t="shared" si="0"/>
        <v> </v>
      </c>
      <c r="H68" s="47">
        <f>IF(B68=0,"",(IF(ISNA(VLOOKUP(B68,League!$C$10:$C$138,1,FALSE)),"New","-")))</f>
      </c>
    </row>
    <row r="69" spans="1:8" ht="12.75">
      <c r="A69" s="43"/>
      <c r="B69" s="38"/>
      <c r="C69" s="43"/>
      <c r="D69" s="44"/>
      <c r="E69" s="45"/>
      <c r="F69" s="48"/>
      <c r="G69" s="46" t="str">
        <f t="shared" si="0"/>
        <v> </v>
      </c>
      <c r="H69" s="47">
        <f>IF(B69=0,"",(IF(ISNA(VLOOKUP(B69,League!$C$10:$C$138,1,FALSE)),"New","-")))</f>
      </c>
    </row>
    <row r="70" spans="1:8" ht="12.75">
      <c r="A70" s="43"/>
      <c r="B70" s="38"/>
      <c r="C70" s="43"/>
      <c r="D70" s="44"/>
      <c r="E70" s="45"/>
      <c r="F70" s="48"/>
      <c r="G70" s="46" t="str">
        <f t="shared" si="0"/>
        <v> </v>
      </c>
      <c r="H70" s="47">
        <f>IF(B70=0,"",(IF(ISNA(VLOOKUP(B70,League!$C$10:$C$138,1,FALSE)),"New","-")))</f>
      </c>
    </row>
    <row r="71" spans="1:8" ht="12.75">
      <c r="A71" s="43"/>
      <c r="B71" s="38"/>
      <c r="C71" s="43"/>
      <c r="D71" s="44"/>
      <c r="E71" s="45"/>
      <c r="F71" s="48"/>
      <c r="G71" s="46" t="str">
        <f t="shared" si="0"/>
        <v> </v>
      </c>
      <c r="H71" s="47">
        <f>IF(B71=0,"",(IF(ISNA(VLOOKUP(B71,League!$C$10:$C$138,1,FALSE)),"New","-")))</f>
      </c>
    </row>
    <row r="72" spans="1:8" ht="12.75">
      <c r="A72" s="43"/>
      <c r="B72" s="38"/>
      <c r="C72" s="43"/>
      <c r="D72" s="44"/>
      <c r="E72" s="45"/>
      <c r="F72" s="48"/>
      <c r="G72" s="46" t="str">
        <f t="shared" si="0"/>
        <v> </v>
      </c>
      <c r="H72" s="47">
        <f>IF(B72=0,"",(IF(ISNA(VLOOKUP(B72,League!$C$10:$C$138,1,FALSE)),"New","-")))</f>
      </c>
    </row>
    <row r="73" spans="1:8" ht="12.75">
      <c r="A73" s="43"/>
      <c r="B73" s="38"/>
      <c r="C73" s="43"/>
      <c r="D73" s="44"/>
      <c r="E73" s="45"/>
      <c r="F73" s="48"/>
      <c r="G73" s="46" t="str">
        <f t="shared" si="0"/>
        <v> </v>
      </c>
      <c r="H73" s="47">
        <f>IF(B73=0,"",(IF(ISNA(VLOOKUP(B73,League!$C$10:$C$138,1,FALSE)),"New","-")))</f>
      </c>
    </row>
    <row r="74" spans="1:8" ht="12.75">
      <c r="A74" s="43"/>
      <c r="B74" s="38"/>
      <c r="C74" s="43"/>
      <c r="D74" s="44"/>
      <c r="E74" s="45"/>
      <c r="F74" s="48"/>
      <c r="G74" s="46" t="str">
        <f t="shared" si="0"/>
        <v> </v>
      </c>
      <c r="H74" s="47">
        <f>IF(B74=0,"",(IF(ISNA(VLOOKUP(B74,League!$C$10:$C$138,1,FALSE)),"New","-")))</f>
      </c>
    </row>
    <row r="75" spans="1:8" ht="12.75">
      <c r="A75" s="43"/>
      <c r="B75" s="38"/>
      <c r="C75" s="43"/>
      <c r="D75" s="44"/>
      <c r="E75" s="45"/>
      <c r="F75" s="48"/>
      <c r="G75" s="46" t="str">
        <f aca="true" t="shared" si="1" ref="G75:G100">IF(ISBLANK(F75),IF(ISBLANK(E75)," ",E$10/E75*100),0)</f>
        <v> </v>
      </c>
      <c r="H75" s="47">
        <f>IF(B75=0,"",(IF(ISNA(VLOOKUP(B75,League!$C$10:$C$138,1,FALSE)),"New","-")))</f>
      </c>
    </row>
    <row r="76" spans="1:8" ht="12.75">
      <c r="A76" s="43"/>
      <c r="B76" s="38"/>
      <c r="C76" s="43"/>
      <c r="D76" s="44"/>
      <c r="E76" s="45"/>
      <c r="F76" s="48"/>
      <c r="G76" s="46" t="str">
        <f t="shared" si="1"/>
        <v> </v>
      </c>
      <c r="H76" s="47">
        <f>IF(B76=0,"",(IF(ISNA(VLOOKUP(B76,League!$C$10:$C$138,1,FALSE)),"New","-")))</f>
      </c>
    </row>
    <row r="77" spans="1:8" ht="12.75">
      <c r="A77" s="43"/>
      <c r="B77" s="38"/>
      <c r="C77" s="43"/>
      <c r="D77" s="44"/>
      <c r="E77" s="45"/>
      <c r="F77" s="48"/>
      <c r="G77" s="46" t="str">
        <f t="shared" si="1"/>
        <v> </v>
      </c>
      <c r="H77" s="47">
        <f>IF(B77=0,"",(IF(ISNA(VLOOKUP(B77,League!$C$10:$C$138,1,FALSE)),"New","-")))</f>
      </c>
    </row>
    <row r="78" spans="1:8" ht="12.75">
      <c r="A78" s="43"/>
      <c r="B78" s="38"/>
      <c r="C78" s="43"/>
      <c r="D78" s="44"/>
      <c r="E78" s="45"/>
      <c r="F78" s="48"/>
      <c r="G78" s="46" t="str">
        <f t="shared" si="1"/>
        <v> </v>
      </c>
      <c r="H78" s="47">
        <f>IF(B78=0,"",(IF(ISNA(VLOOKUP(B78,League!$C$10:$C$138,1,FALSE)),"New","-")))</f>
      </c>
    </row>
    <row r="79" spans="1:8" ht="12.75">
      <c r="A79" s="43"/>
      <c r="B79" s="38"/>
      <c r="C79" s="43"/>
      <c r="D79" s="44"/>
      <c r="E79" s="45"/>
      <c r="F79" s="48"/>
      <c r="G79" s="46" t="str">
        <f t="shared" si="1"/>
        <v> </v>
      </c>
      <c r="H79" s="47">
        <f>IF(B79=0,"",(IF(ISNA(VLOOKUP(B79,League!$C$10:$C$138,1,FALSE)),"New","-")))</f>
      </c>
    </row>
    <row r="80" spans="1:8" ht="12.75">
      <c r="A80" s="43"/>
      <c r="B80" s="38"/>
      <c r="C80" s="43"/>
      <c r="D80" s="44"/>
      <c r="E80" s="45"/>
      <c r="F80" s="48"/>
      <c r="G80" s="46" t="str">
        <f t="shared" si="1"/>
        <v> </v>
      </c>
      <c r="H80" s="47">
        <f>IF(B80=0,"",(IF(ISNA(VLOOKUP(B80,League!$C$10:$C$138,1,FALSE)),"New","-")))</f>
      </c>
    </row>
    <row r="81" spans="1:8" ht="12.75">
      <c r="A81" s="43"/>
      <c r="B81" s="38"/>
      <c r="C81" s="43"/>
      <c r="D81" s="44"/>
      <c r="E81" s="45"/>
      <c r="F81" s="48"/>
      <c r="G81" s="46" t="str">
        <f t="shared" si="1"/>
        <v> </v>
      </c>
      <c r="H81" s="47">
        <f>IF(B81=0,"",(IF(ISNA(VLOOKUP(B81,League!$C$10:$C$138,1,FALSE)),"New","-")))</f>
      </c>
    </row>
    <row r="82" spans="1:8" ht="12.75">
      <c r="A82" s="43"/>
      <c r="B82" s="38"/>
      <c r="C82" s="43"/>
      <c r="D82" s="44"/>
      <c r="E82" s="45"/>
      <c r="F82" s="48"/>
      <c r="G82" s="46" t="str">
        <f t="shared" si="1"/>
        <v> </v>
      </c>
      <c r="H82" s="47">
        <f>IF(B82=0,"",(IF(ISNA(VLOOKUP(B82,League!$C$10:$C$138,1,FALSE)),"New","-")))</f>
      </c>
    </row>
    <row r="83" spans="1:8" ht="12.75">
      <c r="A83" s="43"/>
      <c r="B83" s="38"/>
      <c r="C83" s="43"/>
      <c r="D83" s="44"/>
      <c r="E83" s="45"/>
      <c r="F83" s="48"/>
      <c r="G83" s="46" t="str">
        <f t="shared" si="1"/>
        <v> </v>
      </c>
      <c r="H83" s="47">
        <f>IF(B83=0,"",(IF(ISNA(VLOOKUP(B83,League!$C$10:$C$138,1,FALSE)),"New","-")))</f>
      </c>
    </row>
    <row r="84" spans="1:8" ht="12.75">
      <c r="A84" s="43"/>
      <c r="B84" s="38"/>
      <c r="C84" s="43"/>
      <c r="D84" s="44"/>
      <c r="E84" s="45"/>
      <c r="F84" s="48"/>
      <c r="G84" s="46" t="str">
        <f t="shared" si="1"/>
        <v> </v>
      </c>
      <c r="H84" s="47">
        <f>IF(B84=0,"",(IF(ISNA(VLOOKUP(B84,League!$C$10:$C$138,1,FALSE)),"New","-")))</f>
      </c>
    </row>
    <row r="85" spans="1:8" ht="12.75">
      <c r="A85" s="43"/>
      <c r="B85" s="38"/>
      <c r="C85" s="43"/>
      <c r="D85" s="44"/>
      <c r="E85" s="45"/>
      <c r="F85" s="48"/>
      <c r="G85" s="46" t="str">
        <f t="shared" si="1"/>
        <v> </v>
      </c>
      <c r="H85" s="47">
        <f>IF(B85=0,"",(IF(ISNA(VLOOKUP(B85,League!$C$10:$C$138,1,FALSE)),"New","-")))</f>
      </c>
    </row>
    <row r="86" spans="1:8" ht="12.75">
      <c r="A86" s="43"/>
      <c r="B86" s="38"/>
      <c r="C86" s="43"/>
      <c r="D86" s="44"/>
      <c r="E86" s="45"/>
      <c r="F86" s="48"/>
      <c r="G86" s="46" t="str">
        <f t="shared" si="1"/>
        <v> </v>
      </c>
      <c r="H86" s="47">
        <f>IF(B86=0,"",(IF(ISNA(VLOOKUP(B86,League!$C$10:$C$138,1,FALSE)),"New","-")))</f>
      </c>
    </row>
    <row r="87" spans="1:8" ht="12.75">
      <c r="A87" s="43"/>
      <c r="B87" s="38"/>
      <c r="C87" s="43"/>
      <c r="D87" s="44"/>
      <c r="E87" s="45"/>
      <c r="F87" s="48"/>
      <c r="G87" s="46" t="str">
        <f t="shared" si="1"/>
        <v> </v>
      </c>
      <c r="H87" s="47">
        <f>IF(B87=0,"",(IF(ISNA(VLOOKUP(B87,League!$C$10:$C$138,1,FALSE)),"New","-")))</f>
      </c>
    </row>
    <row r="88" spans="1:8" ht="12.75">
      <c r="A88" s="43"/>
      <c r="B88" s="38"/>
      <c r="C88" s="43"/>
      <c r="D88" s="44"/>
      <c r="E88" s="45"/>
      <c r="F88" s="48"/>
      <c r="G88" s="46" t="str">
        <f t="shared" si="1"/>
        <v> </v>
      </c>
      <c r="H88" s="47">
        <f>IF(B88=0,"",(IF(ISNA(VLOOKUP(B88,League!$C$10:$C$138,1,FALSE)),"New","-")))</f>
      </c>
    </row>
    <row r="89" spans="1:8" ht="12.75">
      <c r="A89" s="43"/>
      <c r="B89" s="38"/>
      <c r="C89" s="43"/>
      <c r="D89" s="44"/>
      <c r="E89" s="45"/>
      <c r="F89" s="48"/>
      <c r="G89" s="46" t="str">
        <f t="shared" si="1"/>
        <v> </v>
      </c>
      <c r="H89" s="47">
        <f>IF(B89=0,"",(IF(ISNA(VLOOKUP(B89,League!$C$10:$C$138,1,FALSE)),"New","-")))</f>
      </c>
    </row>
    <row r="90" spans="1:8" ht="12.75">
      <c r="A90" s="43"/>
      <c r="B90" s="38"/>
      <c r="C90" s="43"/>
      <c r="D90" s="44"/>
      <c r="E90" s="45"/>
      <c r="F90" s="48"/>
      <c r="G90" s="46" t="str">
        <f t="shared" si="1"/>
        <v> </v>
      </c>
      <c r="H90" s="47">
        <f>IF(B90=0,"",(IF(ISNA(VLOOKUP(B90,League!$C$10:$C$138,1,FALSE)),"New","-")))</f>
      </c>
    </row>
    <row r="91" spans="1:8" ht="12.75">
      <c r="A91" s="43"/>
      <c r="B91" s="38"/>
      <c r="C91" s="43"/>
      <c r="D91" s="44"/>
      <c r="E91" s="45"/>
      <c r="F91" s="48"/>
      <c r="G91" s="46" t="str">
        <f t="shared" si="1"/>
        <v> </v>
      </c>
      <c r="H91" s="47">
        <f>IF(B91=0,"",(IF(ISNA(VLOOKUP(B91,League!$C$10:$C$138,1,FALSE)),"New","-")))</f>
      </c>
    </row>
    <row r="92" spans="1:8" ht="12.75">
      <c r="A92" s="43"/>
      <c r="B92" s="38"/>
      <c r="C92" s="43"/>
      <c r="D92" s="44"/>
      <c r="E92" s="45"/>
      <c r="F92" s="48"/>
      <c r="G92" s="46" t="str">
        <f t="shared" si="1"/>
        <v> </v>
      </c>
      <c r="H92" s="47">
        <f>IF(B92=0,"",(IF(ISNA(VLOOKUP(B92,League!$C$10:$C$138,1,FALSE)),"New","-")))</f>
      </c>
    </row>
    <row r="93" spans="1:8" ht="12.75">
      <c r="A93" s="43"/>
      <c r="B93" s="38"/>
      <c r="C93" s="43"/>
      <c r="D93" s="44"/>
      <c r="E93" s="45"/>
      <c r="F93" s="48"/>
      <c r="G93" s="46" t="str">
        <f t="shared" si="1"/>
        <v> </v>
      </c>
      <c r="H93" s="47">
        <f>IF(B93=0,"",(IF(ISNA(VLOOKUP(B93,League!$C$10:$C$138,1,FALSE)),"New","-")))</f>
      </c>
    </row>
    <row r="94" spans="1:8" ht="12.75">
      <c r="A94" s="43"/>
      <c r="B94" s="38"/>
      <c r="C94" s="43"/>
      <c r="D94" s="44"/>
      <c r="E94" s="45"/>
      <c r="F94" s="48"/>
      <c r="G94" s="46" t="str">
        <f t="shared" si="1"/>
        <v> </v>
      </c>
      <c r="H94" s="47">
        <f>IF(B94=0,"",(IF(ISNA(VLOOKUP(B94,League!$C$10:$C$138,1,FALSE)),"New","-")))</f>
      </c>
    </row>
    <row r="95" spans="1:8" ht="12.75">
      <c r="A95" s="43"/>
      <c r="B95" s="38"/>
      <c r="C95" s="43"/>
      <c r="D95" s="44"/>
      <c r="E95" s="45"/>
      <c r="F95" s="48"/>
      <c r="G95" s="46" t="str">
        <f t="shared" si="1"/>
        <v> </v>
      </c>
      <c r="H95" s="47">
        <f>IF(B95=0,"",(IF(ISNA(VLOOKUP(B95,League!$C$10:$C$138,1,FALSE)),"New","-")))</f>
      </c>
    </row>
    <row r="96" spans="1:8" ht="12.75">
      <c r="A96" s="43"/>
      <c r="B96" s="38"/>
      <c r="C96" s="43"/>
      <c r="D96" s="44"/>
      <c r="E96" s="45"/>
      <c r="F96" s="48"/>
      <c r="G96" s="46" t="str">
        <f t="shared" si="1"/>
        <v> </v>
      </c>
      <c r="H96" s="47">
        <f>IF(B96=0,"",(IF(ISNA(VLOOKUP(B96,League!$C$10:$C$138,1,FALSE)),"New","-")))</f>
      </c>
    </row>
    <row r="97" spans="1:8" ht="12.75">
      <c r="A97" s="43"/>
      <c r="B97" s="38"/>
      <c r="C97" s="43"/>
      <c r="D97" s="44"/>
      <c r="E97" s="45"/>
      <c r="F97" s="48"/>
      <c r="G97" s="46" t="str">
        <f t="shared" si="1"/>
        <v> </v>
      </c>
      <c r="H97" s="47">
        <f>IF(B97=0,"",(IF(ISNA(VLOOKUP(B97,League!$C$10:$C$138,1,FALSE)),"New","-")))</f>
      </c>
    </row>
    <row r="98" spans="1:8" ht="12.75">
      <c r="A98" s="43"/>
      <c r="B98" s="38"/>
      <c r="C98" s="43"/>
      <c r="D98" s="44"/>
      <c r="E98" s="45"/>
      <c r="F98" s="48"/>
      <c r="G98" s="46" t="str">
        <f t="shared" si="1"/>
        <v> </v>
      </c>
      <c r="H98" s="47">
        <f>IF(B98=0,"",(IF(ISNA(VLOOKUP(B98,League!$C$10:$C$138,1,FALSE)),"New","-")))</f>
      </c>
    </row>
    <row r="99" spans="1:8" ht="12.75">
      <c r="A99" s="43"/>
      <c r="B99" s="38"/>
      <c r="C99" s="43"/>
      <c r="D99" s="44"/>
      <c r="E99" s="45"/>
      <c r="F99" s="48"/>
      <c r="G99" s="46" t="str">
        <f t="shared" si="1"/>
        <v> </v>
      </c>
      <c r="H99" s="47">
        <f>IF(B99=0,"",(IF(ISNA(VLOOKUP(B99,League!$C$10:$C$138,1,FALSE)),"New","-")))</f>
      </c>
    </row>
    <row r="100" spans="1:8" ht="12.75">
      <c r="A100" s="43"/>
      <c r="B100" s="38"/>
      <c r="C100" s="43"/>
      <c r="D100" s="44"/>
      <c r="E100" s="45"/>
      <c r="F100" s="48"/>
      <c r="G100" s="46" t="str">
        <f t="shared" si="1"/>
        <v> </v>
      </c>
      <c r="H100" s="47">
        <f>IF(B100=0,"",(IF(ISNA(VLOOKUP(B100,League!$C$10:$C$138,1,FALSE)),"New","-")))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Blanchflower</dc:creator>
  <cp:keywords/>
  <dc:description/>
  <cp:lastModifiedBy>Simon Maytum</cp:lastModifiedBy>
  <dcterms:created xsi:type="dcterms:W3CDTF">2007-07-29T15:03:18Z</dcterms:created>
  <dcterms:modified xsi:type="dcterms:W3CDTF">2009-06-27T17:22:26Z</dcterms:modified>
  <cp:category/>
  <cp:version/>
  <cp:contentType/>
  <cp:contentStatus/>
</cp:coreProperties>
</file>